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1B17A070-2C30-4D13-B466-498A00975EEC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ORJ 1" sheetId="1" r:id="rId1"/>
  </sheets>
  <definedNames>
    <definedName name="_xlnm.Print_Titles" localSheetId="0">'ORJ 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0" i="1" l="1"/>
  <c r="J170" i="1"/>
  <c r="L164" i="1"/>
  <c r="K164" i="1"/>
  <c r="J164" i="1"/>
  <c r="I164" i="1"/>
  <c r="H164" i="1"/>
  <c r="L253" i="1" l="1"/>
  <c r="L255" i="1" s="1"/>
  <c r="K253" i="1"/>
  <c r="K255" i="1" s="1"/>
  <c r="J253" i="1"/>
  <c r="J255" i="1" s="1"/>
  <c r="I253" i="1"/>
  <c r="I255" i="1" s="1"/>
  <c r="H253" i="1"/>
  <c r="H255" i="1" s="1"/>
  <c r="L243" i="1"/>
  <c r="K243" i="1"/>
  <c r="J243" i="1"/>
  <c r="I243" i="1"/>
  <c r="H243" i="1"/>
  <c r="L227" i="1"/>
  <c r="K227" i="1"/>
  <c r="J227" i="1"/>
  <c r="I227" i="1"/>
  <c r="H227" i="1"/>
  <c r="L223" i="1"/>
  <c r="K223" i="1"/>
  <c r="J223" i="1"/>
  <c r="I223" i="1"/>
  <c r="H223" i="1"/>
  <c r="L214" i="1"/>
  <c r="K214" i="1"/>
  <c r="J214" i="1"/>
  <c r="I214" i="1"/>
  <c r="H214" i="1"/>
  <c r="L210" i="1"/>
  <c r="K210" i="1"/>
  <c r="J210" i="1"/>
  <c r="I210" i="1"/>
  <c r="H210" i="1"/>
  <c r="L203" i="1"/>
  <c r="K203" i="1"/>
  <c r="J203" i="1"/>
  <c r="I203" i="1"/>
  <c r="H203" i="1"/>
  <c r="L194" i="1"/>
  <c r="K194" i="1"/>
  <c r="J194" i="1"/>
  <c r="I194" i="1"/>
  <c r="H194" i="1"/>
  <c r="L186" i="1"/>
  <c r="K186" i="1"/>
  <c r="J186" i="1"/>
  <c r="I186" i="1"/>
  <c r="H186" i="1"/>
  <c r="L179" i="1"/>
  <c r="K179" i="1"/>
  <c r="J179" i="1"/>
  <c r="I179" i="1"/>
  <c r="H179" i="1"/>
  <c r="L170" i="1"/>
  <c r="K170" i="1"/>
  <c r="I170" i="1"/>
  <c r="H170" i="1"/>
  <c r="L160" i="1"/>
  <c r="K160" i="1"/>
  <c r="I160" i="1"/>
  <c r="H160" i="1"/>
  <c r="L154" i="1"/>
  <c r="K154" i="1"/>
  <c r="J154" i="1"/>
  <c r="I154" i="1"/>
  <c r="H154" i="1"/>
  <c r="L131" i="1"/>
  <c r="K131" i="1"/>
  <c r="J131" i="1"/>
  <c r="I131" i="1"/>
  <c r="H131" i="1"/>
  <c r="L127" i="1"/>
  <c r="K127" i="1"/>
  <c r="J127" i="1"/>
  <c r="I127" i="1"/>
  <c r="H127" i="1"/>
  <c r="L123" i="1"/>
  <c r="K123" i="1"/>
  <c r="J123" i="1"/>
  <c r="I123" i="1"/>
  <c r="H123" i="1"/>
  <c r="L119" i="1"/>
  <c r="K119" i="1"/>
  <c r="J119" i="1"/>
  <c r="I119" i="1"/>
  <c r="H119" i="1"/>
  <c r="L114" i="1"/>
  <c r="K114" i="1"/>
  <c r="J114" i="1"/>
  <c r="I114" i="1"/>
  <c r="H114" i="1"/>
  <c r="L110" i="1"/>
  <c r="K110" i="1"/>
  <c r="J110" i="1"/>
  <c r="I110" i="1"/>
  <c r="H110" i="1"/>
  <c r="L106" i="1"/>
  <c r="K106" i="1"/>
  <c r="J106" i="1"/>
  <c r="I106" i="1"/>
  <c r="H106" i="1"/>
  <c r="L102" i="1"/>
  <c r="K102" i="1"/>
  <c r="J102" i="1"/>
  <c r="I102" i="1"/>
  <c r="H102" i="1"/>
  <c r="L98" i="1"/>
  <c r="K98" i="1"/>
  <c r="J98" i="1"/>
  <c r="I98" i="1"/>
  <c r="H98" i="1"/>
  <c r="L94" i="1"/>
  <c r="K94" i="1"/>
  <c r="J94" i="1"/>
  <c r="I94" i="1"/>
  <c r="H94" i="1"/>
  <c r="L90" i="1"/>
  <c r="K90" i="1"/>
  <c r="J90" i="1"/>
  <c r="I90" i="1"/>
  <c r="H90" i="1"/>
  <c r="L86" i="1"/>
  <c r="K86" i="1"/>
  <c r="J86" i="1"/>
  <c r="I86" i="1"/>
  <c r="H86" i="1"/>
  <c r="L82" i="1"/>
  <c r="K82" i="1"/>
  <c r="J82" i="1"/>
  <c r="I82" i="1"/>
  <c r="H82" i="1"/>
  <c r="L78" i="1"/>
  <c r="K78" i="1"/>
  <c r="J78" i="1"/>
  <c r="I78" i="1"/>
  <c r="H78" i="1"/>
  <c r="L74" i="1"/>
  <c r="K74" i="1"/>
  <c r="J74" i="1"/>
  <c r="I74" i="1"/>
  <c r="H74" i="1"/>
  <c r="L70" i="1"/>
  <c r="K70" i="1"/>
  <c r="J70" i="1"/>
  <c r="I70" i="1"/>
  <c r="H70" i="1"/>
  <c r="L66" i="1"/>
  <c r="K66" i="1"/>
  <c r="J66" i="1"/>
  <c r="I66" i="1"/>
  <c r="H66" i="1"/>
  <c r="L62" i="1"/>
  <c r="K62" i="1"/>
  <c r="J62" i="1"/>
  <c r="I62" i="1"/>
  <c r="H62" i="1"/>
  <c r="L58" i="1"/>
  <c r="K58" i="1"/>
  <c r="J58" i="1"/>
  <c r="I58" i="1"/>
  <c r="H58" i="1"/>
  <c r="L54" i="1"/>
  <c r="K54" i="1"/>
  <c r="J54" i="1"/>
  <c r="I54" i="1"/>
  <c r="H54" i="1"/>
  <c r="L50" i="1"/>
  <c r="K50" i="1"/>
  <c r="J50" i="1"/>
  <c r="I50" i="1"/>
  <c r="H50" i="1"/>
  <c r="L46" i="1"/>
  <c r="K46" i="1"/>
  <c r="J46" i="1"/>
  <c r="I46" i="1"/>
  <c r="H46" i="1"/>
  <c r="L42" i="1"/>
  <c r="K42" i="1"/>
  <c r="J42" i="1"/>
  <c r="I42" i="1"/>
  <c r="H42" i="1"/>
  <c r="J245" i="1" l="1"/>
  <c r="H245" i="1"/>
  <c r="I133" i="1"/>
  <c r="H133" i="1"/>
  <c r="L133" i="1"/>
  <c r="I245" i="1"/>
  <c r="K133" i="1"/>
  <c r="K245" i="1"/>
  <c r="L245" i="1"/>
  <c r="J133" i="1"/>
  <c r="H257" i="1" l="1"/>
  <c r="I257" i="1"/>
  <c r="K257" i="1"/>
  <c r="L257" i="1"/>
  <c r="J257" i="1"/>
</calcChain>
</file>

<file path=xl/sharedStrings.xml><?xml version="1.0" encoding="utf-8"?>
<sst xmlns="http://schemas.openxmlformats.org/spreadsheetml/2006/main" count="374" uniqueCount="133">
  <si>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</si>
  <si>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</si>
  <si>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</si>
  <si>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</si>
  <si>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</si>
  <si>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</si>
  <si>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</si>
  <si>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</si>
  <si>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</si>
  <si>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</si>
  <si>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</si>
  <si>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</si>
  <si>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Položka</t>
  </si>
  <si>
    <t>Název org.</t>
  </si>
  <si>
    <t>Paragraf</t>
  </si>
  <si>
    <t>Název účelového znaku</t>
  </si>
  <si>
    <t>Příj.z daně z příjmů fyz.osob placené plátci</t>
  </si>
  <si>
    <t>Příj.z daně z příjmů fyz.osob placené poplatníky</t>
  </si>
  <si>
    <t>Příj.z daně z příjmů fyz.osob vybírané srážkou</t>
  </si>
  <si>
    <t>Příj.z daně z příjmů právnických osob</t>
  </si>
  <si>
    <t>Příj.z daně z příjmů práv.osob - obcí, bez daně srážkové</t>
  </si>
  <si>
    <t>Příjem z daně z přidané hodnoty</t>
  </si>
  <si>
    <t>Příjem z odvodů za odnětí půdy ze zemědělského půdního fondu</t>
  </si>
  <si>
    <t>Příjem z poplatku za odnětí pozemku podle lesního zákona</t>
  </si>
  <si>
    <t>Příj.z poplatku ze psů</t>
  </si>
  <si>
    <t>Příj.z poplatku z pobytu</t>
  </si>
  <si>
    <t>Příj.z poplatku za užívání veřej.prostranství</t>
  </si>
  <si>
    <t>Popl. za obecní systém odpad. hosp. a za odkládání kom. odp. z nemov. věci</t>
  </si>
  <si>
    <t>Příj.ze zrušených místních poplatků</t>
  </si>
  <si>
    <t>Příj.ze správních poplatků</t>
  </si>
  <si>
    <t>Příj. z daně z hazardních her s výjimkou dílčí daně z techn.her za zdaň.období do konce 2023</t>
  </si>
  <si>
    <t>Příj.ze zrušeného odvodu z loterií a podobných her kromě odvodu z VHP</t>
  </si>
  <si>
    <t>Příj.ze zrušeného odvodu z výherních hracích přístrojů</t>
  </si>
  <si>
    <t>Příj. z dílčí daně z technických her za zdaň.období do konce 2023</t>
  </si>
  <si>
    <t>Příjem z daně z hazardních her s výjimkou technických her neprovoz. prostřednictvím internetu</t>
  </si>
  <si>
    <t>Příjem z daně z technických her neprovozovaných prostřednictvím internetu</t>
  </si>
  <si>
    <t>Příj.z daně z nemovitých věcí</t>
  </si>
  <si>
    <t>Neinvest.přijaté transfery ze stát.rozpočtu v rámci souhrn.dotačního vztahu</t>
  </si>
  <si>
    <t>Ostatní přijaté vratky transferů a podobné příjmy</t>
  </si>
  <si>
    <t>Dopravní obslužnost veřejnými službami - smíšená</t>
  </si>
  <si>
    <t>Základní školy</t>
  </si>
  <si>
    <t>Ostatní záležitosti kultury</t>
  </si>
  <si>
    <t>Ostatní sportovní činnost</t>
  </si>
  <si>
    <t>Ostatní služby a činnosti v oblasti sociální prevence</t>
  </si>
  <si>
    <t>Neidentifikované příjmy</t>
  </si>
  <si>
    <t>Činnost místní správy</t>
  </si>
  <si>
    <t>Příjem z úroků</t>
  </si>
  <si>
    <t>Obecné příjmy a výdaje z finančních operací</t>
  </si>
  <si>
    <t>Příjem z podílů na zisku a dividend</t>
  </si>
  <si>
    <t>Kursové rozdíly v příjmech</t>
  </si>
  <si>
    <t>Úrokové příj.z fin.derivátů kromě příj.z derivátů k vl.dluhopisům</t>
  </si>
  <si>
    <t>Ostatní příjmy z výnosů finančního majetku</t>
  </si>
  <si>
    <t>Převody z ostatních vlastních fondů</t>
  </si>
  <si>
    <t>Převody vlastním fondům v rozpočtech územní úrovně</t>
  </si>
  <si>
    <t>Přijaté neinvestiční příspěvky a náhrady</t>
  </si>
  <si>
    <t>Ostatní finanční operace</t>
  </si>
  <si>
    <t>Ostatní činnosti j.n.</t>
  </si>
  <si>
    <t>Ostatní nedaňové příjmy jinde nezařazené</t>
  </si>
  <si>
    <t>Nespecifikováno</t>
  </si>
  <si>
    <t>OE - pohledávky z insolvenčního řízení</t>
  </si>
  <si>
    <t>OE - OIA</t>
  </si>
  <si>
    <t>OE - OIA - škodní řízení (423)</t>
  </si>
  <si>
    <t>Příj.z poskytování služeb, výrobků, prací, výkonů a práv</t>
  </si>
  <si>
    <t>OE - OIA - žádosti o informace</t>
  </si>
  <si>
    <t>OE - OIA - ost nedaň příjmy - odtah  (996)</t>
  </si>
  <si>
    <t>OE - OIA - ostatní (998)</t>
  </si>
  <si>
    <t>OE - SP - vymáhání sankčních plateb</t>
  </si>
  <si>
    <t>OE - úroky z běžných účtů</t>
  </si>
  <si>
    <t>OE - ost nedaň příjmy</t>
  </si>
  <si>
    <t>OE - ost nedaň příjmy - poštovné</t>
  </si>
  <si>
    <t>OE - komunální odpad - nem bez TP + RO</t>
  </si>
  <si>
    <t>ORG 123</t>
  </si>
  <si>
    <t>OE - exekuční náklady - záloha Most</t>
  </si>
  <si>
    <t>Příjem sankčních plateb přijatých od jiných osob</t>
  </si>
  <si>
    <t>ORG 163</t>
  </si>
  <si>
    <t>OE - dotační a grantová politika - sport</t>
  </si>
  <si>
    <t>OE - dotační a grantová politika - kultura</t>
  </si>
  <si>
    <t>OE - dot a grantová politika - životní prostředí</t>
  </si>
  <si>
    <t>Ostatní ekologické záležitosti</t>
  </si>
  <si>
    <t>OE - dotační a grantová politika - sociální věci</t>
  </si>
  <si>
    <t>OE - individuál neprogramová dotace - ostatní</t>
  </si>
  <si>
    <t>Ochrana druhů a stanovišť</t>
  </si>
  <si>
    <t>OE - FP vyčleněné RM - sport a zájm org</t>
  </si>
  <si>
    <t>Ostatní činnosti související se službami pro obyvatelstvo</t>
  </si>
  <si>
    <t>OVV - vstupenky ÚMIC - platební terminál</t>
  </si>
  <si>
    <t>ČAD - splátky dluhu</t>
  </si>
  <si>
    <t>Příjmy 1 - Odbor ekonomiky</t>
  </si>
  <si>
    <t>Nákup ostatních služeb</t>
  </si>
  <si>
    <t>Neinvestiční transfery krajům</t>
  </si>
  <si>
    <t>Ostatní neinvestiční transfery fyzickým osobám</t>
  </si>
  <si>
    <t>Konzultační, poradenské a právní služby</t>
  </si>
  <si>
    <t>Ostatní nákupy jinde nezařazené</t>
  </si>
  <si>
    <t>Vratky jistot</t>
  </si>
  <si>
    <t>Ostatní neinvestiční transfery rozpočtům územní úrovně</t>
  </si>
  <si>
    <t>Ostatní neinvestiční výdaje jinde nezařazené</t>
  </si>
  <si>
    <t>Úroky vlastní</t>
  </si>
  <si>
    <t>Úrokové výdaje na fin.deriváty kromě derivátů k vl.dluhopisům</t>
  </si>
  <si>
    <t>Ostatní úroky a ostatní finanční výdaje</t>
  </si>
  <si>
    <t>Služby peněžních ústavů</t>
  </si>
  <si>
    <t>Platby daní státnímu rozpočtu</t>
  </si>
  <si>
    <t>Platby daní krajům, obcím a státním fondům</t>
  </si>
  <si>
    <t>Nespecifikované rezervy</t>
  </si>
  <si>
    <t>Poskytnuté náhrady</t>
  </si>
  <si>
    <t>Neinvest.transfery nefinančním podnikatelům - právnickým osobám</t>
  </si>
  <si>
    <t>OE - systémová podpora vrcholového sportu</t>
  </si>
  <si>
    <t>Neinvestiční transfery spolkům</t>
  </si>
  <si>
    <t>Neinvest.transfery nefinančním podnikatelům - fyzickým osobám</t>
  </si>
  <si>
    <t>OE - dary poskytované primátorem</t>
  </si>
  <si>
    <t>Ostatní neinvestiční transfery neziskovým a podobným osobám</t>
  </si>
  <si>
    <t>Dary fyzickým osobám</t>
  </si>
  <si>
    <t>Účelové neinvestiční transfery fyzickým osobám</t>
  </si>
  <si>
    <t>Neinvestiční transfery fundacím, ústavům a o.p.s.</t>
  </si>
  <si>
    <t>Neinvestiční transfery cizím příspěvkovým organizacím</t>
  </si>
  <si>
    <t>Neinvestiční příspěvky zřízeným příspěvkovým organizacím</t>
  </si>
  <si>
    <t>Neinvest.transfery církvím a náboženským společnostem</t>
  </si>
  <si>
    <t>OE -dot a gr pol - přímá podpvolnočasaktdětí</t>
  </si>
  <si>
    <t>Ostatní záležitosti vzdělávání</t>
  </si>
  <si>
    <t>OE - program obnovy městské památkové zóny</t>
  </si>
  <si>
    <t>Zachování a obnova kulturních památek</t>
  </si>
  <si>
    <t>Činnosti muzeí a galerií</t>
  </si>
  <si>
    <t>Využití volného času dětí a mládeže</t>
  </si>
  <si>
    <t>Ostatní zájmová činnost a rekreace</t>
  </si>
  <si>
    <t>Výdaje 1 - Odbor ekonomiky</t>
  </si>
  <si>
    <t>Zm.stavu krátkodob.prostř.na BÚ kromě změn stavů účtů SFA, které tvoří kap.OSFA</t>
  </si>
  <si>
    <t>Aktivní krátkodobé operace řízení likvidity - příjmy</t>
  </si>
  <si>
    <t>Aktivní krátkodobé operace řízení likvidity - výdaje</t>
  </si>
  <si>
    <t>Uhrazené splátky dlouhodobých přijatých půjčených prostředků</t>
  </si>
  <si>
    <t>Nepřevedené částky vyrovnávající schodek a saldo státní pokladny</t>
  </si>
  <si>
    <t>Financování 1 - Odbor ekonomiky</t>
  </si>
  <si>
    <t>VÝSLEDEK HOSPODAŘENÍ (P - V)</t>
  </si>
  <si>
    <t>Podpora podnikání</t>
  </si>
  <si>
    <t xml:space="preserve">OE - reklamní SMOG </t>
  </si>
  <si>
    <t>Hasiči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</si>
</sst>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70C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1" fillId="0" borderId="0" xfId="0" applyFont="1"/>
    <xf numFmtId="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7"/>
  <sheetViews>
    <sheetView tabSelected="1" zoomScaleNormal="100" workbookViewId="0">
      <pane ySplit="1" topLeftCell="A218" activePane="bottomLeft" state="frozen"/>
      <selection pane="bottomLeft" activeCell="J247" sqref="J247"/>
    </sheetView>
  </sheetViews>
  <sheetFormatPr defaultColWidth="8.85546875" defaultRowHeight="12.75" x14ac:dyDescent="0.2"/>
  <cols>
    <col min="1" max="1" width="3.7109375" style="13" customWidth="1"/>
    <col min="2" max="3" width="5.140625" style="13" customWidth="1"/>
    <col min="4" max="4" width="12.42578125" style="13" customWidth="1"/>
    <col min="5" max="5" width="5.42578125" style="13" customWidth="1"/>
    <col min="6" max="6" width="5" style="13" customWidth="1"/>
    <col min="7" max="7" width="6.28515625" style="13" customWidth="1"/>
    <col min="8" max="9" width="12.85546875" style="14" customWidth="1"/>
    <col min="10" max="10" width="17.85546875" style="14" customWidth="1"/>
    <col min="11" max="11" width="15.42578125" style="14" customWidth="1"/>
    <col min="12" max="12" width="12.7109375" style="14" customWidth="1"/>
    <col min="13" max="13" width="40.140625" style="15" customWidth="1"/>
    <col min="14" max="14" width="38.85546875" style="15" customWidth="1"/>
    <col min="15" max="15" width="53.5703125" style="15" customWidth="1"/>
    <col min="16" max="16" width="78" style="15" customWidth="1"/>
    <col min="17" max="16384" width="8.85546875" style="7"/>
  </cols>
  <sheetData>
    <row r="1" spans="1:16" ht="27.75" customHeight="1" x14ac:dyDescent="0.2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1" t="s">
        <v>9</v>
      </c>
      <c r="K1" s="10" t="s">
        <v>10</v>
      </c>
      <c r="L1" s="10" t="s">
        <v>11</v>
      </c>
      <c r="M1" s="12" t="s">
        <v>12</v>
      </c>
      <c r="N1" s="12" t="s">
        <v>13</v>
      </c>
      <c r="O1" s="12" t="s">
        <v>14</v>
      </c>
      <c r="P1" s="12" t="s">
        <v>15</v>
      </c>
    </row>
    <row r="2" spans="1:16" x14ac:dyDescent="0.2">
      <c r="J2" s="1"/>
    </row>
    <row r="3" spans="1:16" x14ac:dyDescent="0.2">
      <c r="A3" s="16">
        <v>1</v>
      </c>
      <c r="B3" s="16"/>
      <c r="C3" s="16">
        <v>1111</v>
      </c>
      <c r="D3" s="16"/>
      <c r="E3" s="16"/>
      <c r="F3" s="16"/>
      <c r="G3" s="16"/>
      <c r="H3" s="17">
        <v>162295.64660000001</v>
      </c>
      <c r="I3" s="17">
        <v>177403.94873999999</v>
      </c>
      <c r="J3" s="20">
        <v>230980</v>
      </c>
      <c r="K3" s="17">
        <v>192400</v>
      </c>
      <c r="L3" s="18">
        <v>89428.026819999999</v>
      </c>
      <c r="M3" s="19" t="s">
        <v>16</v>
      </c>
      <c r="N3" s="19"/>
      <c r="O3" s="19"/>
      <c r="P3" s="19"/>
    </row>
    <row r="4" spans="1:16" x14ac:dyDescent="0.2">
      <c r="A4" s="16">
        <v>1</v>
      </c>
      <c r="B4" s="16"/>
      <c r="C4" s="16">
        <v>1112</v>
      </c>
      <c r="D4" s="16"/>
      <c r="E4" s="16"/>
      <c r="F4" s="16"/>
      <c r="G4" s="16"/>
      <c r="H4" s="17">
        <v>12960.39647</v>
      </c>
      <c r="I4" s="17">
        <v>12481.442440000001</v>
      </c>
      <c r="J4" s="20">
        <v>21930</v>
      </c>
      <c r="K4" s="17">
        <v>15200</v>
      </c>
      <c r="L4" s="18">
        <v>4129.3803399999997</v>
      </c>
      <c r="M4" s="19" t="s">
        <v>17</v>
      </c>
      <c r="N4" s="19"/>
      <c r="O4" s="19"/>
      <c r="P4" s="19"/>
    </row>
    <row r="5" spans="1:16" x14ac:dyDescent="0.2">
      <c r="A5" s="16">
        <v>1</v>
      </c>
      <c r="B5" s="16"/>
      <c r="C5" s="16">
        <v>1113</v>
      </c>
      <c r="D5" s="16"/>
      <c r="E5" s="16"/>
      <c r="F5" s="16"/>
      <c r="G5" s="16"/>
      <c r="H5" s="17">
        <v>37401.52577</v>
      </c>
      <c r="I5" s="17">
        <v>38812.986380000002</v>
      </c>
      <c r="J5" s="20">
        <v>39470</v>
      </c>
      <c r="K5" s="17">
        <v>32000</v>
      </c>
      <c r="L5" s="18">
        <v>15757.12161</v>
      </c>
      <c r="M5" s="19" t="s">
        <v>18</v>
      </c>
      <c r="N5" s="19"/>
      <c r="O5" s="19"/>
      <c r="P5" s="19"/>
    </row>
    <row r="6" spans="1:16" x14ac:dyDescent="0.2">
      <c r="A6" s="16">
        <v>1</v>
      </c>
      <c r="B6" s="16"/>
      <c r="C6" s="16">
        <v>1121</v>
      </c>
      <c r="D6" s="16"/>
      <c r="E6" s="16"/>
      <c r="F6" s="16"/>
      <c r="G6" s="16"/>
      <c r="H6" s="17">
        <v>271188.86881999997</v>
      </c>
      <c r="I6" s="17">
        <v>240372.33822000001</v>
      </c>
      <c r="J6" s="20">
        <v>300830</v>
      </c>
      <c r="K6" s="17">
        <v>253300</v>
      </c>
      <c r="L6" s="18">
        <v>93207.307740000004</v>
      </c>
      <c r="M6" s="19" t="s">
        <v>19</v>
      </c>
      <c r="N6" s="19"/>
      <c r="O6" s="19"/>
      <c r="P6" s="19"/>
    </row>
    <row r="7" spans="1:16" x14ac:dyDescent="0.2">
      <c r="A7" s="16">
        <v>1</v>
      </c>
      <c r="B7" s="16"/>
      <c r="C7" s="16">
        <v>1122</v>
      </c>
      <c r="D7" s="16"/>
      <c r="E7" s="16"/>
      <c r="F7" s="16"/>
      <c r="G7" s="16"/>
      <c r="H7" s="17">
        <v>24747.31</v>
      </c>
      <c r="I7" s="17">
        <v>24464.02</v>
      </c>
      <c r="J7" s="21">
        <v>30000</v>
      </c>
      <c r="K7" s="17">
        <v>28754.9</v>
      </c>
      <c r="L7" s="18">
        <v>28754.880000000001</v>
      </c>
      <c r="M7" s="19" t="s">
        <v>20</v>
      </c>
      <c r="N7" s="19"/>
      <c r="O7" s="19"/>
      <c r="P7" s="19"/>
    </row>
    <row r="8" spans="1:16" x14ac:dyDescent="0.2">
      <c r="A8" s="16">
        <v>1</v>
      </c>
      <c r="B8" s="16"/>
      <c r="C8" s="16">
        <v>1211</v>
      </c>
      <c r="D8" s="16"/>
      <c r="E8" s="16"/>
      <c r="F8" s="16"/>
      <c r="G8" s="16"/>
      <c r="H8" s="17">
        <v>488122.99095000001</v>
      </c>
      <c r="I8" s="17">
        <v>482516.59895999997</v>
      </c>
      <c r="J8" s="20">
        <v>570970</v>
      </c>
      <c r="K8" s="17">
        <v>497400</v>
      </c>
      <c r="L8" s="18">
        <v>234570.01319</v>
      </c>
      <c r="M8" s="19" t="s">
        <v>21</v>
      </c>
      <c r="N8" s="19"/>
      <c r="O8" s="19"/>
      <c r="P8" s="19"/>
    </row>
    <row r="9" spans="1:16" x14ac:dyDescent="0.2">
      <c r="A9" s="16">
        <v>1</v>
      </c>
      <c r="B9" s="16"/>
      <c r="C9" s="16">
        <v>1334</v>
      </c>
      <c r="D9" s="16"/>
      <c r="E9" s="16"/>
      <c r="F9" s="16"/>
      <c r="G9" s="16"/>
      <c r="H9" s="17"/>
      <c r="I9" s="17">
        <v>16.507149999999999</v>
      </c>
      <c r="J9" s="20"/>
      <c r="K9" s="17"/>
      <c r="L9" s="18"/>
      <c r="M9" s="19" t="s">
        <v>22</v>
      </c>
      <c r="N9" s="19"/>
      <c r="O9" s="19"/>
      <c r="P9" s="19"/>
    </row>
    <row r="10" spans="1:16" x14ac:dyDescent="0.2">
      <c r="A10" s="16">
        <v>1</v>
      </c>
      <c r="B10" s="16"/>
      <c r="C10" s="16">
        <v>1335</v>
      </c>
      <c r="D10" s="16"/>
      <c r="E10" s="16"/>
      <c r="F10" s="16"/>
      <c r="G10" s="16"/>
      <c r="H10" s="17">
        <v>3.4596</v>
      </c>
      <c r="I10" s="17">
        <v>25.6464</v>
      </c>
      <c r="J10" s="20"/>
      <c r="K10" s="17"/>
      <c r="L10" s="18"/>
      <c r="M10" s="19" t="s">
        <v>23</v>
      </c>
      <c r="N10" s="19"/>
      <c r="O10" s="19"/>
      <c r="P10" s="19"/>
    </row>
    <row r="11" spans="1:16" x14ac:dyDescent="0.2">
      <c r="A11" s="16">
        <v>1</v>
      </c>
      <c r="B11" s="16"/>
      <c r="C11" s="16">
        <v>1341</v>
      </c>
      <c r="D11" s="16"/>
      <c r="E11" s="16"/>
      <c r="F11" s="16"/>
      <c r="G11" s="16"/>
      <c r="H11" s="17">
        <v>1934.3367000000001</v>
      </c>
      <c r="I11" s="17">
        <v>1630.6042299999999</v>
      </c>
      <c r="J11" s="1">
        <v>1800</v>
      </c>
      <c r="K11" s="17">
        <v>1800</v>
      </c>
      <c r="L11" s="18">
        <v>1636.3851</v>
      </c>
      <c r="M11" s="19" t="s">
        <v>24</v>
      </c>
      <c r="N11" s="19"/>
      <c r="O11" s="19"/>
      <c r="P11" s="19"/>
    </row>
    <row r="12" spans="1:16" x14ac:dyDescent="0.2">
      <c r="A12" s="16">
        <v>1</v>
      </c>
      <c r="B12" s="16"/>
      <c r="C12" s="16">
        <v>1342</v>
      </c>
      <c r="D12" s="16"/>
      <c r="E12" s="16"/>
      <c r="F12" s="16"/>
      <c r="G12" s="16"/>
      <c r="H12" s="17">
        <v>2012.146</v>
      </c>
      <c r="I12" s="17">
        <v>1712.127</v>
      </c>
      <c r="J12" s="1">
        <v>1500</v>
      </c>
      <c r="K12" s="17">
        <v>1000</v>
      </c>
      <c r="L12" s="18">
        <v>621.346</v>
      </c>
      <c r="M12" s="19" t="s">
        <v>25</v>
      </c>
      <c r="N12" s="19"/>
      <c r="O12" s="19"/>
      <c r="P12" s="19"/>
    </row>
    <row r="13" spans="1:16" x14ac:dyDescent="0.2">
      <c r="A13" s="16">
        <v>1</v>
      </c>
      <c r="B13" s="16"/>
      <c r="C13" s="16">
        <v>1343</v>
      </c>
      <c r="D13" s="16"/>
      <c r="E13" s="16"/>
      <c r="F13" s="16"/>
      <c r="G13" s="16"/>
      <c r="H13" s="17">
        <v>848.80100000000004</v>
      </c>
      <c r="I13" s="17">
        <v>2536.4259999999999</v>
      </c>
      <c r="J13" s="1">
        <v>1500</v>
      </c>
      <c r="K13" s="17">
        <v>1500</v>
      </c>
      <c r="L13" s="18">
        <v>453.245</v>
      </c>
      <c r="M13" s="19" t="s">
        <v>26</v>
      </c>
      <c r="N13" s="19"/>
      <c r="O13" s="19"/>
      <c r="P13" s="19"/>
    </row>
    <row r="14" spans="1:16" x14ac:dyDescent="0.2">
      <c r="A14" s="16">
        <v>1</v>
      </c>
      <c r="B14" s="16"/>
      <c r="C14" s="16">
        <v>1345</v>
      </c>
      <c r="D14" s="16"/>
      <c r="E14" s="16"/>
      <c r="F14" s="16"/>
      <c r="G14" s="16"/>
      <c r="H14" s="17">
        <v>27366.67697</v>
      </c>
      <c r="I14" s="17">
        <v>29666.387030000002</v>
      </c>
      <c r="J14" s="20">
        <v>30000</v>
      </c>
      <c r="K14" s="17">
        <v>30000</v>
      </c>
      <c r="L14" s="18">
        <v>18048.61967</v>
      </c>
      <c r="M14" s="19" t="s">
        <v>27</v>
      </c>
      <c r="N14" s="19"/>
      <c r="O14" s="19"/>
      <c r="P14" s="19"/>
    </row>
    <row r="15" spans="1:16" x14ac:dyDescent="0.2">
      <c r="A15" s="16">
        <v>1</v>
      </c>
      <c r="B15" s="16"/>
      <c r="C15" s="16">
        <v>1349</v>
      </c>
      <c r="D15" s="16"/>
      <c r="E15" s="16"/>
      <c r="F15" s="16"/>
      <c r="G15" s="16"/>
      <c r="H15" s="17"/>
      <c r="I15" s="17">
        <v>5.1029999999999998</v>
      </c>
      <c r="J15" s="20"/>
      <c r="K15" s="17"/>
      <c r="L15" s="18"/>
      <c r="M15" s="19" t="s">
        <v>28</v>
      </c>
      <c r="N15" s="19"/>
      <c r="O15" s="19"/>
      <c r="P15" s="19"/>
    </row>
    <row r="16" spans="1:16" x14ac:dyDescent="0.2">
      <c r="A16" s="16">
        <v>1</v>
      </c>
      <c r="B16" s="16"/>
      <c r="C16" s="16">
        <v>1361</v>
      </c>
      <c r="D16" s="16"/>
      <c r="E16" s="16"/>
      <c r="F16" s="16"/>
      <c r="G16" s="16"/>
      <c r="H16" s="17">
        <v>6.9</v>
      </c>
      <c r="I16" s="17">
        <v>6.5</v>
      </c>
      <c r="J16" s="1">
        <v>10</v>
      </c>
      <c r="K16" s="17">
        <v>10</v>
      </c>
      <c r="L16" s="18">
        <v>3.2</v>
      </c>
      <c r="M16" s="19" t="s">
        <v>29</v>
      </c>
      <c r="N16" s="19"/>
      <c r="O16" s="19"/>
      <c r="P16" s="19"/>
    </row>
    <row r="17" spans="1:16" x14ac:dyDescent="0.2">
      <c r="A17" s="16">
        <v>1</v>
      </c>
      <c r="B17" s="16"/>
      <c r="C17" s="16">
        <v>1381</v>
      </c>
      <c r="D17" s="16"/>
      <c r="E17" s="16"/>
      <c r="F17" s="16"/>
      <c r="G17" s="16"/>
      <c r="H17" s="17">
        <v>6923.0799900000002</v>
      </c>
      <c r="I17" s="17">
        <v>2022.8347699999999</v>
      </c>
      <c r="J17" s="20">
        <v>0</v>
      </c>
      <c r="K17" s="17">
        <v>4000</v>
      </c>
      <c r="L17" s="18"/>
      <c r="M17" s="19" t="s">
        <v>30</v>
      </c>
      <c r="N17" s="19"/>
      <c r="O17" s="19"/>
      <c r="P17" s="19"/>
    </row>
    <row r="18" spans="1:16" x14ac:dyDescent="0.2">
      <c r="A18" s="16">
        <v>1</v>
      </c>
      <c r="B18" s="16"/>
      <c r="C18" s="16">
        <v>1382</v>
      </c>
      <c r="D18" s="16"/>
      <c r="E18" s="16"/>
      <c r="F18" s="16"/>
      <c r="G18" s="16"/>
      <c r="H18" s="17">
        <v>7.8369999999999995E-2</v>
      </c>
      <c r="I18" s="17">
        <v>0.56601999999999997</v>
      </c>
      <c r="J18" s="20"/>
      <c r="K18" s="17"/>
      <c r="L18" s="18"/>
      <c r="M18" s="19" t="s">
        <v>31</v>
      </c>
      <c r="N18" s="19"/>
      <c r="O18" s="19"/>
      <c r="P18" s="19"/>
    </row>
    <row r="19" spans="1:16" x14ac:dyDescent="0.2">
      <c r="A19" s="16">
        <v>1</v>
      </c>
      <c r="B19" s="16"/>
      <c r="C19" s="16">
        <v>1383</v>
      </c>
      <c r="D19" s="16"/>
      <c r="E19" s="16"/>
      <c r="F19" s="16"/>
      <c r="G19" s="16"/>
      <c r="H19" s="17"/>
      <c r="I19" s="17"/>
      <c r="J19" s="20"/>
      <c r="K19" s="17"/>
      <c r="L19" s="18">
        <v>76.378609999999995</v>
      </c>
      <c r="M19" s="19" t="s">
        <v>32</v>
      </c>
      <c r="N19" s="19"/>
      <c r="O19" s="19"/>
      <c r="P19" s="19"/>
    </row>
    <row r="20" spans="1:16" x14ac:dyDescent="0.2">
      <c r="A20" s="16">
        <v>1</v>
      </c>
      <c r="B20" s="16"/>
      <c r="C20" s="16">
        <v>1385</v>
      </c>
      <c r="D20" s="16"/>
      <c r="E20" s="16"/>
      <c r="F20" s="16"/>
      <c r="G20" s="16"/>
      <c r="H20" s="17">
        <v>1979.03709</v>
      </c>
      <c r="I20" s="17"/>
      <c r="J20" s="20"/>
      <c r="K20" s="17"/>
      <c r="L20" s="18"/>
      <c r="M20" s="19" t="s">
        <v>33</v>
      </c>
      <c r="N20" s="19"/>
      <c r="O20" s="19"/>
      <c r="P20" s="19"/>
    </row>
    <row r="21" spans="1:16" x14ac:dyDescent="0.2">
      <c r="A21" s="16">
        <v>1</v>
      </c>
      <c r="B21" s="16"/>
      <c r="C21" s="22">
        <v>1386</v>
      </c>
      <c r="D21" s="16"/>
      <c r="E21" s="16"/>
      <c r="F21" s="16"/>
      <c r="G21" s="16"/>
      <c r="H21" s="17"/>
      <c r="I21" s="17">
        <v>5623.28431</v>
      </c>
      <c r="J21" s="20">
        <v>16370</v>
      </c>
      <c r="K21" s="17">
        <v>3500</v>
      </c>
      <c r="L21" s="18">
        <v>5140.7260800000004</v>
      </c>
      <c r="M21" s="19" t="s">
        <v>34</v>
      </c>
      <c r="N21" s="19"/>
      <c r="O21" s="19"/>
      <c r="P21" s="19"/>
    </row>
    <row r="22" spans="1:16" x14ac:dyDescent="0.2">
      <c r="A22" s="16">
        <v>1</v>
      </c>
      <c r="B22" s="16"/>
      <c r="C22" s="16">
        <v>1387</v>
      </c>
      <c r="D22" s="16"/>
      <c r="E22" s="16"/>
      <c r="F22" s="16"/>
      <c r="G22" s="16"/>
      <c r="H22" s="17"/>
      <c r="I22" s="17">
        <v>2767.6570200000001</v>
      </c>
      <c r="J22" s="1">
        <v>2500</v>
      </c>
      <c r="K22" s="17">
        <v>1500</v>
      </c>
      <c r="L22" s="18">
        <v>1870.72398</v>
      </c>
      <c r="M22" s="19" t="s">
        <v>35</v>
      </c>
      <c r="N22" s="19"/>
      <c r="O22" s="19"/>
      <c r="P22" s="19"/>
    </row>
    <row r="23" spans="1:16" x14ac:dyDescent="0.2">
      <c r="A23" s="16">
        <v>1</v>
      </c>
      <c r="B23" s="16"/>
      <c r="C23" s="16">
        <v>1511</v>
      </c>
      <c r="D23" s="16"/>
      <c r="E23" s="16"/>
      <c r="F23" s="16"/>
      <c r="G23" s="16"/>
      <c r="H23" s="17">
        <v>61812.838100000001</v>
      </c>
      <c r="I23" s="17">
        <v>111206.60911999999</v>
      </c>
      <c r="J23" s="1">
        <v>112000</v>
      </c>
      <c r="K23" s="17">
        <v>107659.1</v>
      </c>
      <c r="L23" s="18">
        <v>74834.684200000003</v>
      </c>
      <c r="M23" s="19" t="s">
        <v>36</v>
      </c>
      <c r="N23" s="19"/>
      <c r="O23" s="19"/>
      <c r="P23" s="19"/>
    </row>
    <row r="24" spans="1:16" x14ac:dyDescent="0.2">
      <c r="A24" s="16">
        <v>1</v>
      </c>
      <c r="B24" s="16"/>
      <c r="C24" s="16">
        <v>4112</v>
      </c>
      <c r="D24" s="16"/>
      <c r="E24" s="16"/>
      <c r="F24" s="16"/>
      <c r="G24" s="16"/>
      <c r="H24" s="17">
        <v>60067.8</v>
      </c>
      <c r="I24" s="17">
        <v>58352.3</v>
      </c>
      <c r="J24" s="20">
        <v>58000</v>
      </c>
      <c r="K24" s="17">
        <v>57583.3</v>
      </c>
      <c r="L24" s="18">
        <v>27280.3</v>
      </c>
      <c r="M24" s="19" t="s">
        <v>37</v>
      </c>
      <c r="N24" s="19"/>
      <c r="O24" s="19"/>
      <c r="P24" s="19"/>
    </row>
    <row r="25" spans="1:16" x14ac:dyDescent="0.2">
      <c r="A25" s="16">
        <v>1</v>
      </c>
      <c r="B25" s="16">
        <v>2295</v>
      </c>
      <c r="C25" s="16">
        <v>2229</v>
      </c>
      <c r="D25" s="16"/>
      <c r="E25" s="16"/>
      <c r="F25" s="16"/>
      <c r="G25" s="16"/>
      <c r="H25" s="17">
        <v>500</v>
      </c>
      <c r="I25" s="17"/>
      <c r="J25" s="1"/>
      <c r="K25" s="17"/>
      <c r="L25" s="18"/>
      <c r="M25" s="19" t="s">
        <v>38</v>
      </c>
      <c r="N25" s="19"/>
      <c r="O25" s="19" t="s">
        <v>39</v>
      </c>
      <c r="P25" s="19"/>
    </row>
    <row r="26" spans="1:16" x14ac:dyDescent="0.2">
      <c r="A26" s="16">
        <v>1</v>
      </c>
      <c r="B26" s="16">
        <v>3113</v>
      </c>
      <c r="C26" s="16">
        <v>2229</v>
      </c>
      <c r="D26" s="16"/>
      <c r="E26" s="16"/>
      <c r="F26" s="16"/>
      <c r="G26" s="16"/>
      <c r="H26" s="17">
        <v>2.956</v>
      </c>
      <c r="I26" s="17"/>
      <c r="J26" s="1"/>
      <c r="K26" s="17"/>
      <c r="L26" s="18"/>
      <c r="M26" s="19" t="s">
        <v>38</v>
      </c>
      <c r="N26" s="19"/>
      <c r="O26" s="19" t="s">
        <v>40</v>
      </c>
      <c r="P26" s="19"/>
    </row>
    <row r="27" spans="1:16" x14ac:dyDescent="0.2">
      <c r="A27" s="16">
        <v>1</v>
      </c>
      <c r="B27" s="16">
        <v>3319</v>
      </c>
      <c r="C27" s="16">
        <v>2229</v>
      </c>
      <c r="D27" s="16"/>
      <c r="E27" s="16"/>
      <c r="F27" s="16"/>
      <c r="G27" s="16"/>
      <c r="H27" s="17">
        <v>20.606999999999999</v>
      </c>
      <c r="I27" s="17">
        <v>13.576000000000001</v>
      </c>
      <c r="J27" s="1"/>
      <c r="K27" s="17"/>
      <c r="L27" s="18">
        <v>11.58</v>
      </c>
      <c r="M27" s="19" t="s">
        <v>38</v>
      </c>
      <c r="N27" s="19"/>
      <c r="O27" s="19" t="s">
        <v>41</v>
      </c>
      <c r="P27" s="19"/>
    </row>
    <row r="28" spans="1:16" x14ac:dyDescent="0.2">
      <c r="A28" s="16">
        <v>1</v>
      </c>
      <c r="B28" s="16">
        <v>3419</v>
      </c>
      <c r="C28" s="16">
        <v>2229</v>
      </c>
      <c r="D28" s="16"/>
      <c r="E28" s="16"/>
      <c r="F28" s="16"/>
      <c r="G28" s="16"/>
      <c r="H28" s="17">
        <v>161.4751</v>
      </c>
      <c r="I28" s="17"/>
      <c r="J28" s="1"/>
      <c r="K28" s="17"/>
      <c r="L28" s="18">
        <v>120.46026000000001</v>
      </c>
      <c r="M28" s="19" t="s">
        <v>38</v>
      </c>
      <c r="N28" s="19"/>
      <c r="O28" s="19" t="s">
        <v>42</v>
      </c>
      <c r="P28" s="19"/>
    </row>
    <row r="29" spans="1:16" x14ac:dyDescent="0.2">
      <c r="A29" s="16">
        <v>1</v>
      </c>
      <c r="B29" s="16">
        <v>4379</v>
      </c>
      <c r="C29" s="16">
        <v>2229</v>
      </c>
      <c r="D29" s="16"/>
      <c r="E29" s="16"/>
      <c r="F29" s="16"/>
      <c r="G29" s="16"/>
      <c r="H29" s="17">
        <v>7</v>
      </c>
      <c r="I29" s="17">
        <v>20.439</v>
      </c>
      <c r="J29" s="1"/>
      <c r="K29" s="17"/>
      <c r="L29" s="18">
        <v>10.5</v>
      </c>
      <c r="M29" s="19" t="s">
        <v>38</v>
      </c>
      <c r="N29" s="19"/>
      <c r="O29" s="19" t="s">
        <v>43</v>
      </c>
      <c r="P29" s="19"/>
    </row>
    <row r="30" spans="1:16" x14ac:dyDescent="0.2">
      <c r="A30" s="16">
        <v>1</v>
      </c>
      <c r="B30" s="16">
        <v>6171</v>
      </c>
      <c r="C30" s="16">
        <v>2328</v>
      </c>
      <c r="D30" s="16"/>
      <c r="E30" s="16"/>
      <c r="F30" s="16"/>
      <c r="G30" s="16"/>
      <c r="H30" s="17">
        <v>-50.25</v>
      </c>
      <c r="I30" s="17">
        <v>5</v>
      </c>
      <c r="J30" s="20"/>
      <c r="K30" s="17"/>
      <c r="L30" s="18">
        <v>41.088000000000001</v>
      </c>
      <c r="M30" s="19" t="s">
        <v>44</v>
      </c>
      <c r="N30" s="19"/>
      <c r="O30" s="19" t="s">
        <v>45</v>
      </c>
      <c r="P30" s="19"/>
    </row>
    <row r="31" spans="1:16" x14ac:dyDescent="0.2">
      <c r="A31" s="16">
        <v>1</v>
      </c>
      <c r="B31" s="16">
        <v>6310</v>
      </c>
      <c r="C31" s="16">
        <v>2141</v>
      </c>
      <c r="D31" s="16"/>
      <c r="E31" s="16"/>
      <c r="F31" s="16"/>
      <c r="G31" s="16"/>
      <c r="H31" s="17">
        <v>8416.5933700000005</v>
      </c>
      <c r="I31" s="17">
        <v>10982.607169999999</v>
      </c>
      <c r="J31" s="1">
        <v>20000</v>
      </c>
      <c r="K31" s="17">
        <v>9000</v>
      </c>
      <c r="L31" s="18">
        <v>23177.375499999998</v>
      </c>
      <c r="M31" s="19" t="s">
        <v>46</v>
      </c>
      <c r="N31" s="19"/>
      <c r="O31" s="19" t="s">
        <v>47</v>
      </c>
      <c r="P31" s="19"/>
    </row>
    <row r="32" spans="1:16" x14ac:dyDescent="0.2">
      <c r="A32" s="16">
        <v>1</v>
      </c>
      <c r="B32" s="16">
        <v>6310</v>
      </c>
      <c r="C32" s="16">
        <v>2142</v>
      </c>
      <c r="D32" s="16"/>
      <c r="E32" s="16"/>
      <c r="F32" s="16"/>
      <c r="G32" s="16"/>
      <c r="H32" s="17">
        <v>30.32038</v>
      </c>
      <c r="I32" s="17">
        <v>113.26934</v>
      </c>
      <c r="J32" s="1">
        <v>100</v>
      </c>
      <c r="K32" s="17">
        <v>100</v>
      </c>
      <c r="L32" s="18">
        <v>72.51003</v>
      </c>
      <c r="M32" s="19" t="s">
        <v>48</v>
      </c>
      <c r="N32" s="19"/>
      <c r="O32" s="19" t="s">
        <v>47</v>
      </c>
      <c r="P32" s="19"/>
    </row>
    <row r="33" spans="1:16" x14ac:dyDescent="0.2">
      <c r="A33" s="16">
        <v>1</v>
      </c>
      <c r="B33" s="16">
        <v>6310</v>
      </c>
      <c r="C33" s="16">
        <v>2143</v>
      </c>
      <c r="D33" s="16"/>
      <c r="E33" s="16"/>
      <c r="F33" s="16"/>
      <c r="G33" s="16"/>
      <c r="H33" s="17">
        <v>284.04788000000002</v>
      </c>
      <c r="I33" s="17">
        <v>0.98614000000000002</v>
      </c>
      <c r="J33" s="20"/>
      <c r="K33" s="17"/>
      <c r="L33" s="18">
        <v>8.4206699999999994</v>
      </c>
      <c r="M33" s="19" t="s">
        <v>49</v>
      </c>
      <c r="N33" s="19"/>
      <c r="O33" s="19" t="s">
        <v>47</v>
      </c>
      <c r="P33" s="19"/>
    </row>
    <row r="34" spans="1:16" x14ac:dyDescent="0.2">
      <c r="A34" s="16">
        <v>1</v>
      </c>
      <c r="B34" s="16">
        <v>6310</v>
      </c>
      <c r="C34" s="16">
        <v>2148</v>
      </c>
      <c r="D34" s="16"/>
      <c r="E34" s="16"/>
      <c r="F34" s="16"/>
      <c r="G34" s="16"/>
      <c r="H34" s="17">
        <v>56258.939700000003</v>
      </c>
      <c r="I34" s="17">
        <v>620.31610000000001</v>
      </c>
      <c r="J34" s="20">
        <v>10000</v>
      </c>
      <c r="K34" s="17">
        <v>20000</v>
      </c>
      <c r="L34" s="18">
        <v>141.69503</v>
      </c>
      <c r="M34" s="19" t="s">
        <v>50</v>
      </c>
      <c r="N34" s="19"/>
      <c r="O34" s="19" t="s">
        <v>47</v>
      </c>
      <c r="P34" s="19"/>
    </row>
    <row r="35" spans="1:16" x14ac:dyDescent="0.2">
      <c r="A35" s="16">
        <v>1</v>
      </c>
      <c r="B35" s="16">
        <v>6310</v>
      </c>
      <c r="C35" s="16">
        <v>2149</v>
      </c>
      <c r="D35" s="16"/>
      <c r="E35" s="16"/>
      <c r="F35" s="16"/>
      <c r="G35" s="16"/>
      <c r="H35" s="17">
        <v>19711.3838</v>
      </c>
      <c r="I35" s="17">
        <v>13399.719499999999</v>
      </c>
      <c r="J35" s="20">
        <v>15000</v>
      </c>
      <c r="K35" s="17">
        <v>15000</v>
      </c>
      <c r="L35" s="18">
        <v>5729.8029900000001</v>
      </c>
      <c r="M35" s="19" t="s">
        <v>51</v>
      </c>
      <c r="N35" s="19"/>
      <c r="O35" s="19" t="s">
        <v>47</v>
      </c>
      <c r="P35" s="19"/>
    </row>
    <row r="36" spans="1:16" x14ac:dyDescent="0.2">
      <c r="A36" s="16">
        <v>1</v>
      </c>
      <c r="B36" s="16">
        <v>6330</v>
      </c>
      <c r="C36" s="16">
        <v>4132</v>
      </c>
      <c r="D36" s="16"/>
      <c r="E36" s="16"/>
      <c r="F36" s="16"/>
      <c r="G36" s="16"/>
      <c r="H36" s="17">
        <v>1511.36843</v>
      </c>
      <c r="I36" s="17">
        <v>860.375</v>
      </c>
      <c r="J36" s="1"/>
      <c r="K36" s="17"/>
      <c r="L36" s="18">
        <v>627.48599999999999</v>
      </c>
      <c r="M36" s="19" t="s">
        <v>52</v>
      </c>
      <c r="N36" s="19"/>
      <c r="O36" s="19" t="s">
        <v>53</v>
      </c>
      <c r="P36" s="19"/>
    </row>
    <row r="37" spans="1:16" x14ac:dyDescent="0.2">
      <c r="A37" s="16">
        <v>1</v>
      </c>
      <c r="B37" s="16">
        <v>6399</v>
      </c>
      <c r="C37" s="16">
        <v>2324</v>
      </c>
      <c r="D37" s="16"/>
      <c r="E37" s="16"/>
      <c r="F37" s="16"/>
      <c r="G37" s="16"/>
      <c r="H37" s="17"/>
      <c r="I37" s="17"/>
      <c r="J37" s="1"/>
      <c r="K37" s="17"/>
      <c r="L37" s="18">
        <v>13.52497</v>
      </c>
      <c r="M37" s="19" t="s">
        <v>54</v>
      </c>
      <c r="N37" s="19"/>
      <c r="O37" s="19" t="s">
        <v>55</v>
      </c>
      <c r="P37" s="19"/>
    </row>
    <row r="38" spans="1:16" x14ac:dyDescent="0.2">
      <c r="A38" s="16">
        <v>1</v>
      </c>
      <c r="B38" s="16">
        <v>6409</v>
      </c>
      <c r="C38" s="16">
        <v>2324</v>
      </c>
      <c r="D38" s="16"/>
      <c r="E38" s="16"/>
      <c r="F38" s="16"/>
      <c r="G38" s="16"/>
      <c r="H38" s="17">
        <v>4.3940000000000001</v>
      </c>
      <c r="I38" s="17"/>
      <c r="J38" s="1"/>
      <c r="K38" s="17"/>
      <c r="L38" s="18"/>
      <c r="M38" s="19" t="s">
        <v>54</v>
      </c>
      <c r="N38" s="19"/>
      <c r="O38" s="19" t="s">
        <v>56</v>
      </c>
      <c r="P38" s="19"/>
    </row>
    <row r="39" spans="1:16" x14ac:dyDescent="0.2">
      <c r="A39" s="16">
        <v>1</v>
      </c>
      <c r="B39" s="16">
        <v>6409</v>
      </c>
      <c r="C39" s="16">
        <v>2328</v>
      </c>
      <c r="D39" s="16"/>
      <c r="E39" s="16"/>
      <c r="F39" s="16"/>
      <c r="G39" s="16"/>
      <c r="H39" s="17">
        <v>0.2</v>
      </c>
      <c r="I39" s="17">
        <v>0</v>
      </c>
      <c r="J39" s="1"/>
      <c r="K39" s="17"/>
      <c r="L39" s="18">
        <v>0.1</v>
      </c>
      <c r="M39" s="19" t="s">
        <v>44</v>
      </c>
      <c r="N39" s="19"/>
      <c r="O39" s="19" t="s">
        <v>56</v>
      </c>
      <c r="P39" s="19"/>
    </row>
    <row r="40" spans="1:16" x14ac:dyDescent="0.2">
      <c r="A40" s="16">
        <v>1</v>
      </c>
      <c r="B40" s="16">
        <v>6409</v>
      </c>
      <c r="C40" s="16">
        <v>2329</v>
      </c>
      <c r="D40" s="16"/>
      <c r="E40" s="16"/>
      <c r="F40" s="16"/>
      <c r="G40" s="16"/>
      <c r="H40" s="17">
        <v>2.2200000000000002</v>
      </c>
      <c r="I40" s="17">
        <v>2.16</v>
      </c>
      <c r="J40" s="1"/>
      <c r="K40" s="17"/>
      <c r="L40" s="18">
        <v>2.06</v>
      </c>
      <c r="M40" s="19" t="s">
        <v>57</v>
      </c>
      <c r="N40" s="19"/>
      <c r="O40" s="19" t="s">
        <v>56</v>
      </c>
      <c r="P40" s="19"/>
    </row>
    <row r="41" spans="1:16" x14ac:dyDescent="0.2">
      <c r="J41" s="1"/>
    </row>
    <row r="42" spans="1:16" x14ac:dyDescent="0.2">
      <c r="A42" s="2" t="s">
        <v>58</v>
      </c>
      <c r="B42" s="2"/>
      <c r="C42" s="2"/>
      <c r="D42" s="2"/>
      <c r="E42" s="2"/>
      <c r="F42" s="2"/>
      <c r="G42" s="2"/>
      <c r="H42" s="8">
        <f>SUM(H2:H41)</f>
        <v>1246533.1480899998</v>
      </c>
      <c r="I42" s="8">
        <f t="shared" ref="I42:L42" si="0">SUM(I2:I41)</f>
        <v>1217642.3350399996</v>
      </c>
      <c r="J42" s="8">
        <f t="shared" si="0"/>
        <v>1462960</v>
      </c>
      <c r="K42" s="8">
        <f t="shared" si="0"/>
        <v>1271707.3</v>
      </c>
      <c r="L42" s="8">
        <f t="shared" si="0"/>
        <v>625768.94179000007</v>
      </c>
      <c r="M42" s="3"/>
      <c r="N42" s="3"/>
      <c r="O42" s="3"/>
      <c r="P42" s="3"/>
    </row>
    <row r="43" spans="1:16" x14ac:dyDescent="0.2">
      <c r="J43" s="1"/>
    </row>
    <row r="44" spans="1:16" x14ac:dyDescent="0.2">
      <c r="A44" s="16">
        <v>1</v>
      </c>
      <c r="B44" s="16">
        <v>6409</v>
      </c>
      <c r="C44" s="16">
        <v>2324</v>
      </c>
      <c r="D44" s="16">
        <v>48</v>
      </c>
      <c r="E44" s="16"/>
      <c r="F44" s="16"/>
      <c r="G44" s="16"/>
      <c r="H44" s="17">
        <v>135.79956999999999</v>
      </c>
      <c r="I44" s="17">
        <v>149.84314000000001</v>
      </c>
      <c r="J44" s="1">
        <v>200</v>
      </c>
      <c r="K44" s="17">
        <v>100</v>
      </c>
      <c r="L44" s="18">
        <v>87.962379999999996</v>
      </c>
      <c r="M44" s="19" t="s">
        <v>54</v>
      </c>
      <c r="N44" s="19" t="s">
        <v>59</v>
      </c>
      <c r="O44" s="19" t="s">
        <v>56</v>
      </c>
      <c r="P44" s="19"/>
    </row>
    <row r="45" spans="1:16" x14ac:dyDescent="0.2">
      <c r="J45" s="1"/>
    </row>
    <row r="46" spans="1:16" x14ac:dyDescent="0.2">
      <c r="A46" s="3" t="s">
        <v>59</v>
      </c>
      <c r="B46" s="2"/>
      <c r="C46" s="2"/>
      <c r="D46" s="2"/>
      <c r="E46" s="2"/>
      <c r="F46" s="2"/>
      <c r="G46" s="2"/>
      <c r="H46" s="8">
        <f>SUM(H43:H45)</f>
        <v>135.79956999999999</v>
      </c>
      <c r="I46" s="8">
        <f t="shared" ref="I46:L46" si="1">SUM(I43:I45)</f>
        <v>149.84314000000001</v>
      </c>
      <c r="J46" s="8">
        <f t="shared" si="1"/>
        <v>200</v>
      </c>
      <c r="K46" s="8">
        <f t="shared" si="1"/>
        <v>100</v>
      </c>
      <c r="L46" s="8">
        <f t="shared" si="1"/>
        <v>87.962379999999996</v>
      </c>
      <c r="M46" s="3"/>
      <c r="N46" s="3"/>
      <c r="O46" s="3"/>
      <c r="P46" s="3"/>
    </row>
    <row r="47" spans="1:16" x14ac:dyDescent="0.2">
      <c r="J47" s="1"/>
    </row>
    <row r="48" spans="1:16" x14ac:dyDescent="0.2">
      <c r="A48" s="16">
        <v>1</v>
      </c>
      <c r="B48" s="16">
        <v>6409</v>
      </c>
      <c r="C48" s="16">
        <v>2324</v>
      </c>
      <c r="D48" s="16">
        <v>90</v>
      </c>
      <c r="E48" s="16"/>
      <c r="F48" s="16"/>
      <c r="G48" s="16"/>
      <c r="H48" s="17">
        <v>1.2441</v>
      </c>
      <c r="I48" s="17">
        <v>2.0000000000000002E-5</v>
      </c>
      <c r="J48" s="1"/>
      <c r="K48" s="17"/>
      <c r="L48" s="18"/>
      <c r="M48" s="19" t="s">
        <v>54</v>
      </c>
      <c r="N48" s="19" t="s">
        <v>60</v>
      </c>
      <c r="O48" s="19" t="s">
        <v>56</v>
      </c>
      <c r="P48" s="19"/>
    </row>
    <row r="49" spans="1:16" x14ac:dyDescent="0.2">
      <c r="J49" s="1"/>
    </row>
    <row r="50" spans="1:16" x14ac:dyDescent="0.2">
      <c r="A50" s="3" t="s">
        <v>60</v>
      </c>
      <c r="B50" s="2"/>
      <c r="C50" s="2"/>
      <c r="D50" s="2"/>
      <c r="E50" s="2"/>
      <c r="F50" s="2"/>
      <c r="G50" s="2"/>
      <c r="H50" s="8">
        <f>SUM(H47:H49)</f>
        <v>1.2441</v>
      </c>
      <c r="I50" s="8">
        <f t="shared" ref="I50:L50" si="2">SUM(I47:I49)</f>
        <v>2.0000000000000002E-5</v>
      </c>
      <c r="J50" s="8">
        <f t="shared" si="2"/>
        <v>0</v>
      </c>
      <c r="K50" s="8">
        <f t="shared" si="2"/>
        <v>0</v>
      </c>
      <c r="L50" s="8">
        <f t="shared" si="2"/>
        <v>0</v>
      </c>
      <c r="M50" s="3"/>
      <c r="N50" s="3"/>
      <c r="O50" s="3"/>
      <c r="P50" s="3"/>
    </row>
    <row r="51" spans="1:16" x14ac:dyDescent="0.2">
      <c r="J51" s="1"/>
    </row>
    <row r="52" spans="1:16" x14ac:dyDescent="0.2">
      <c r="A52" s="16">
        <v>1</v>
      </c>
      <c r="B52" s="16">
        <v>6171</v>
      </c>
      <c r="C52" s="16">
        <v>2324</v>
      </c>
      <c r="D52" s="16">
        <v>91</v>
      </c>
      <c r="E52" s="16"/>
      <c r="F52" s="16"/>
      <c r="G52" s="16"/>
      <c r="H52" s="17">
        <v>17.346</v>
      </c>
      <c r="I52" s="17">
        <v>27</v>
      </c>
      <c r="J52" s="1"/>
      <c r="K52" s="17"/>
      <c r="L52" s="18">
        <v>12</v>
      </c>
      <c r="M52" s="19" t="s">
        <v>54</v>
      </c>
      <c r="N52" s="19" t="s">
        <v>61</v>
      </c>
      <c r="O52" s="19" t="s">
        <v>45</v>
      </c>
      <c r="P52" s="19"/>
    </row>
    <row r="53" spans="1:16" x14ac:dyDescent="0.2">
      <c r="J53" s="1"/>
    </row>
    <row r="54" spans="1:16" x14ac:dyDescent="0.2">
      <c r="A54" s="3" t="s">
        <v>61</v>
      </c>
      <c r="B54" s="2"/>
      <c r="C54" s="2"/>
      <c r="D54" s="2"/>
      <c r="E54" s="2"/>
      <c r="F54" s="2"/>
      <c r="G54" s="2"/>
      <c r="H54" s="8">
        <f>SUM(H51:H53)</f>
        <v>17.346</v>
      </c>
      <c r="I54" s="8">
        <f t="shared" ref="I54:L54" si="3">SUM(I51:I53)</f>
        <v>27</v>
      </c>
      <c r="J54" s="8">
        <f t="shared" si="3"/>
        <v>0</v>
      </c>
      <c r="K54" s="8">
        <f t="shared" si="3"/>
        <v>0</v>
      </c>
      <c r="L54" s="8">
        <f t="shared" si="3"/>
        <v>12</v>
      </c>
      <c r="M54" s="8"/>
      <c r="N54" s="8"/>
      <c r="O54" s="3"/>
      <c r="P54" s="3"/>
    </row>
    <row r="55" spans="1:16" x14ac:dyDescent="0.2">
      <c r="J55" s="1"/>
    </row>
    <row r="56" spans="1:16" x14ac:dyDescent="0.2">
      <c r="A56" s="16">
        <v>1</v>
      </c>
      <c r="B56" s="16">
        <v>6171</v>
      </c>
      <c r="C56" s="16">
        <v>2111</v>
      </c>
      <c r="D56" s="16">
        <v>93</v>
      </c>
      <c r="E56" s="16"/>
      <c r="F56" s="16"/>
      <c r="G56" s="16"/>
      <c r="H56" s="17"/>
      <c r="I56" s="17"/>
      <c r="J56" s="1"/>
      <c r="K56" s="17"/>
      <c r="L56" s="18">
        <v>5.8477499999999996</v>
      </c>
      <c r="M56" s="19" t="s">
        <v>62</v>
      </c>
      <c r="N56" s="19" t="s">
        <v>63</v>
      </c>
      <c r="O56" s="19" t="s">
        <v>45</v>
      </c>
      <c r="P56" s="19"/>
    </row>
    <row r="57" spans="1:16" x14ac:dyDescent="0.2">
      <c r="J57" s="1"/>
    </row>
    <row r="58" spans="1:16" x14ac:dyDescent="0.2">
      <c r="A58" s="3" t="s">
        <v>63</v>
      </c>
      <c r="B58" s="2"/>
      <c r="C58" s="2"/>
      <c r="D58" s="2"/>
      <c r="E58" s="2"/>
      <c r="F58" s="2"/>
      <c r="G58" s="2"/>
      <c r="H58" s="8">
        <f>SUM(H55:H57)</f>
        <v>0</v>
      </c>
      <c r="I58" s="8">
        <f t="shared" ref="I58:L58" si="4">SUM(I55:I57)</f>
        <v>0</v>
      </c>
      <c r="J58" s="8">
        <f t="shared" si="4"/>
        <v>0</v>
      </c>
      <c r="K58" s="8">
        <f t="shared" si="4"/>
        <v>0</v>
      </c>
      <c r="L58" s="8">
        <f t="shared" si="4"/>
        <v>5.8477499999999996</v>
      </c>
      <c r="M58" s="3"/>
      <c r="N58" s="3"/>
      <c r="O58" s="3"/>
      <c r="P58" s="3"/>
    </row>
    <row r="59" spans="1:16" x14ac:dyDescent="0.2">
      <c r="J59" s="1"/>
    </row>
    <row r="60" spans="1:16" x14ac:dyDescent="0.2">
      <c r="A60" s="16">
        <v>1</v>
      </c>
      <c r="B60" s="16">
        <v>6409</v>
      </c>
      <c r="C60" s="16">
        <v>2324</v>
      </c>
      <c r="D60" s="16">
        <v>96</v>
      </c>
      <c r="E60" s="16"/>
      <c r="F60" s="16"/>
      <c r="G60" s="16"/>
      <c r="H60" s="17">
        <v>67.274680000000004</v>
      </c>
      <c r="I60" s="17">
        <v>137.60713000000001</v>
      </c>
      <c r="J60" s="1">
        <v>100</v>
      </c>
      <c r="K60" s="17">
        <v>50</v>
      </c>
      <c r="L60" s="18">
        <v>103.86152</v>
      </c>
      <c r="M60" s="19" t="s">
        <v>54</v>
      </c>
      <c r="N60" s="19" t="s">
        <v>64</v>
      </c>
      <c r="O60" s="19" t="s">
        <v>56</v>
      </c>
      <c r="P60" s="19"/>
    </row>
    <row r="61" spans="1:16" x14ac:dyDescent="0.2">
      <c r="J61" s="1"/>
    </row>
    <row r="62" spans="1:16" x14ac:dyDescent="0.2">
      <c r="A62" s="3" t="s">
        <v>64</v>
      </c>
      <c r="B62" s="2"/>
      <c r="C62" s="2"/>
      <c r="D62" s="2"/>
      <c r="E62" s="2"/>
      <c r="F62" s="2"/>
      <c r="G62" s="2"/>
      <c r="H62" s="8">
        <f>SUM(H59:H61)</f>
        <v>67.274680000000004</v>
      </c>
      <c r="I62" s="8">
        <f t="shared" ref="I62:L62" si="5">SUM(I59:I61)</f>
        <v>137.60713000000001</v>
      </c>
      <c r="J62" s="8">
        <f t="shared" si="5"/>
        <v>100</v>
      </c>
      <c r="K62" s="8">
        <f t="shared" si="5"/>
        <v>50</v>
      </c>
      <c r="L62" s="8">
        <f t="shared" si="5"/>
        <v>103.86152</v>
      </c>
      <c r="M62" s="3"/>
      <c r="N62" s="3"/>
      <c r="O62" s="3"/>
      <c r="P62" s="3"/>
    </row>
    <row r="63" spans="1:16" x14ac:dyDescent="0.2">
      <c r="J63" s="1"/>
    </row>
    <row r="64" spans="1:16" x14ac:dyDescent="0.2">
      <c r="A64" s="16">
        <v>1</v>
      </c>
      <c r="B64" s="16">
        <v>6409</v>
      </c>
      <c r="C64" s="16">
        <v>2324</v>
      </c>
      <c r="D64" s="16">
        <v>98</v>
      </c>
      <c r="E64" s="16"/>
      <c r="F64" s="16"/>
      <c r="G64" s="16"/>
      <c r="H64" s="17">
        <v>171.05985999999999</v>
      </c>
      <c r="I64" s="17">
        <v>70.46857</v>
      </c>
      <c r="J64" s="1">
        <v>50</v>
      </c>
      <c r="K64" s="17">
        <v>50</v>
      </c>
      <c r="L64" s="18">
        <v>52.0321</v>
      </c>
      <c r="M64" s="19" t="s">
        <v>54</v>
      </c>
      <c r="N64" s="19" t="s">
        <v>65</v>
      </c>
      <c r="O64" s="19" t="s">
        <v>56</v>
      </c>
      <c r="P64" s="19"/>
    </row>
    <row r="65" spans="1:16" x14ac:dyDescent="0.2">
      <c r="J65" s="1"/>
    </row>
    <row r="66" spans="1:16" x14ac:dyDescent="0.2">
      <c r="A66" s="3" t="s">
        <v>65</v>
      </c>
      <c r="B66" s="2"/>
      <c r="C66" s="2"/>
      <c r="D66" s="2"/>
      <c r="E66" s="2"/>
      <c r="F66" s="2"/>
      <c r="G66" s="2"/>
      <c r="H66" s="8">
        <f>SUM(H63:H65)</f>
        <v>171.05985999999999</v>
      </c>
      <c r="I66" s="8">
        <f t="shared" ref="I66:L66" si="6">SUM(I63:I65)</f>
        <v>70.46857</v>
      </c>
      <c r="J66" s="8">
        <f t="shared" si="6"/>
        <v>50</v>
      </c>
      <c r="K66" s="8">
        <f t="shared" si="6"/>
        <v>50</v>
      </c>
      <c r="L66" s="8">
        <f t="shared" si="6"/>
        <v>52.0321</v>
      </c>
      <c r="M66" s="3"/>
      <c r="N66" s="3"/>
      <c r="O66" s="3"/>
      <c r="P66" s="3"/>
    </row>
    <row r="67" spans="1:16" x14ac:dyDescent="0.2">
      <c r="J67" s="1"/>
    </row>
    <row r="68" spans="1:16" x14ac:dyDescent="0.2">
      <c r="A68" s="16">
        <v>1</v>
      </c>
      <c r="B68" s="16"/>
      <c r="C68" s="16">
        <v>1361</v>
      </c>
      <c r="D68" s="16">
        <v>101</v>
      </c>
      <c r="E68" s="16"/>
      <c r="F68" s="16"/>
      <c r="G68" s="16"/>
      <c r="H68" s="17">
        <v>15.4</v>
      </c>
      <c r="I68" s="17">
        <v>11.8</v>
      </c>
      <c r="J68" s="1">
        <v>10</v>
      </c>
      <c r="K68" s="17">
        <v>10</v>
      </c>
      <c r="L68" s="18">
        <v>5.2</v>
      </c>
      <c r="M68" s="19" t="s">
        <v>29</v>
      </c>
      <c r="N68" s="19" t="s">
        <v>66</v>
      </c>
      <c r="O68" s="19"/>
      <c r="P68" s="19"/>
    </row>
    <row r="69" spans="1:16" x14ac:dyDescent="0.2">
      <c r="J69" s="1"/>
    </row>
    <row r="70" spans="1:16" x14ac:dyDescent="0.2">
      <c r="A70" s="3" t="s">
        <v>66</v>
      </c>
      <c r="B70" s="2"/>
      <c r="C70" s="2"/>
      <c r="D70" s="2"/>
      <c r="E70" s="2"/>
      <c r="F70" s="2"/>
      <c r="G70" s="2"/>
      <c r="H70" s="8">
        <f>SUM(H67:H69)</f>
        <v>15.4</v>
      </c>
      <c r="I70" s="8">
        <f t="shared" ref="I70:L70" si="7">SUM(I67:I69)</f>
        <v>11.8</v>
      </c>
      <c r="J70" s="8">
        <f t="shared" si="7"/>
        <v>10</v>
      </c>
      <c r="K70" s="8">
        <f t="shared" si="7"/>
        <v>10</v>
      </c>
      <c r="L70" s="8">
        <f t="shared" si="7"/>
        <v>5.2</v>
      </c>
      <c r="M70" s="3"/>
      <c r="N70" s="3"/>
      <c r="O70" s="3"/>
      <c r="P70" s="3"/>
    </row>
    <row r="71" spans="1:16" x14ac:dyDescent="0.2">
      <c r="J71" s="1"/>
    </row>
    <row r="72" spans="1:16" x14ac:dyDescent="0.2">
      <c r="A72" s="16">
        <v>1</v>
      </c>
      <c r="B72" s="16">
        <v>6310</v>
      </c>
      <c r="C72" s="16">
        <v>2141</v>
      </c>
      <c r="D72" s="16">
        <v>103</v>
      </c>
      <c r="E72" s="16"/>
      <c r="F72" s="16"/>
      <c r="G72" s="16"/>
      <c r="H72" s="17">
        <v>31.146149999999999</v>
      </c>
      <c r="I72" s="17"/>
      <c r="J72" s="1"/>
      <c r="K72" s="17"/>
      <c r="L72" s="18"/>
      <c r="M72" s="19" t="s">
        <v>46</v>
      </c>
      <c r="N72" s="19" t="s">
        <v>67</v>
      </c>
      <c r="O72" s="19" t="s">
        <v>47</v>
      </c>
      <c r="P72" s="19"/>
    </row>
    <row r="73" spans="1:16" x14ac:dyDescent="0.2">
      <c r="J73" s="1"/>
    </row>
    <row r="74" spans="1:16" x14ac:dyDescent="0.2">
      <c r="A74" s="3" t="s">
        <v>67</v>
      </c>
      <c r="B74" s="2"/>
      <c r="C74" s="2"/>
      <c r="D74" s="2"/>
      <c r="E74" s="2"/>
      <c r="F74" s="2"/>
      <c r="G74" s="2"/>
      <c r="H74" s="8">
        <f>SUM(H71:H73)</f>
        <v>31.146149999999999</v>
      </c>
      <c r="I74" s="8">
        <f t="shared" ref="I74:L74" si="8">SUM(I71:I73)</f>
        <v>0</v>
      </c>
      <c r="J74" s="8">
        <f t="shared" si="8"/>
        <v>0</v>
      </c>
      <c r="K74" s="8">
        <f t="shared" si="8"/>
        <v>0</v>
      </c>
      <c r="L74" s="8">
        <f t="shared" si="8"/>
        <v>0</v>
      </c>
      <c r="M74" s="3"/>
      <c r="N74" s="3"/>
      <c r="O74" s="3"/>
      <c r="P74" s="3"/>
    </row>
    <row r="75" spans="1:16" x14ac:dyDescent="0.2">
      <c r="J75" s="1"/>
    </row>
    <row r="76" spans="1:16" x14ac:dyDescent="0.2">
      <c r="A76" s="16">
        <v>1</v>
      </c>
      <c r="B76" s="16">
        <v>6409</v>
      </c>
      <c r="C76" s="16">
        <v>2329</v>
      </c>
      <c r="D76" s="16">
        <v>107</v>
      </c>
      <c r="E76" s="16"/>
      <c r="F76" s="16"/>
      <c r="G76" s="16"/>
      <c r="H76" s="17">
        <v>17.367999999999999</v>
      </c>
      <c r="I76" s="17">
        <v>23.99708</v>
      </c>
      <c r="J76" s="1">
        <v>20</v>
      </c>
      <c r="K76" s="17">
        <v>20</v>
      </c>
      <c r="L76" s="18">
        <v>9.0340000000000007</v>
      </c>
      <c r="M76" s="19" t="s">
        <v>57</v>
      </c>
      <c r="N76" s="19" t="s">
        <v>68</v>
      </c>
      <c r="O76" s="19" t="s">
        <v>56</v>
      </c>
      <c r="P76" s="19"/>
    </row>
    <row r="77" spans="1:16" x14ac:dyDescent="0.2">
      <c r="J77" s="1"/>
    </row>
    <row r="78" spans="1:16" x14ac:dyDescent="0.2">
      <c r="A78" s="3" t="s">
        <v>68</v>
      </c>
      <c r="B78" s="2"/>
      <c r="C78" s="2"/>
      <c r="D78" s="2"/>
      <c r="E78" s="2"/>
      <c r="F78" s="2"/>
      <c r="G78" s="2"/>
      <c r="H78" s="8">
        <f>SUM(H75:H77)</f>
        <v>17.367999999999999</v>
      </c>
      <c r="I78" s="8">
        <f t="shared" ref="I78:L78" si="9">SUM(I75:I77)</f>
        <v>23.99708</v>
      </c>
      <c r="J78" s="8">
        <f t="shared" si="9"/>
        <v>20</v>
      </c>
      <c r="K78" s="8">
        <f t="shared" si="9"/>
        <v>20</v>
      </c>
      <c r="L78" s="8">
        <f t="shared" si="9"/>
        <v>9.0340000000000007</v>
      </c>
      <c r="M78" s="3"/>
      <c r="N78" s="3"/>
      <c r="O78" s="3"/>
      <c r="P78" s="3"/>
    </row>
    <row r="79" spans="1:16" x14ac:dyDescent="0.2">
      <c r="J79" s="1"/>
    </row>
    <row r="80" spans="1:16" x14ac:dyDescent="0.2">
      <c r="A80" s="16">
        <v>1</v>
      </c>
      <c r="B80" s="16">
        <v>6409</v>
      </c>
      <c r="C80" s="16">
        <v>2329</v>
      </c>
      <c r="D80" s="16">
        <v>108</v>
      </c>
      <c r="E80" s="16"/>
      <c r="F80" s="16"/>
      <c r="G80" s="16"/>
      <c r="H80" s="17">
        <v>0</v>
      </c>
      <c r="I80" s="17">
        <v>0</v>
      </c>
      <c r="J80" s="1">
        <v>0</v>
      </c>
      <c r="K80" s="17"/>
      <c r="L80" s="18">
        <v>-5.2999999999999999E-2</v>
      </c>
      <c r="M80" s="19" t="s">
        <v>57</v>
      </c>
      <c r="N80" s="19" t="s">
        <v>69</v>
      </c>
      <c r="O80" s="19" t="s">
        <v>56</v>
      </c>
      <c r="P80" s="19"/>
    </row>
    <row r="81" spans="1:16" x14ac:dyDescent="0.2">
      <c r="J81" s="1"/>
    </row>
    <row r="82" spans="1:16" x14ac:dyDescent="0.2">
      <c r="A82" s="3" t="s">
        <v>69</v>
      </c>
      <c r="B82" s="2"/>
      <c r="C82" s="2"/>
      <c r="D82" s="2"/>
      <c r="E82" s="2"/>
      <c r="F82" s="2"/>
      <c r="G82" s="2"/>
      <c r="H82" s="8">
        <f>SUM(H79:H81)</f>
        <v>0</v>
      </c>
      <c r="I82" s="8">
        <f t="shared" ref="I82:L82" si="10">SUM(I79:I81)</f>
        <v>0</v>
      </c>
      <c r="J82" s="8">
        <f t="shared" si="10"/>
        <v>0</v>
      </c>
      <c r="K82" s="8">
        <f t="shared" si="10"/>
        <v>0</v>
      </c>
      <c r="L82" s="8">
        <f t="shared" si="10"/>
        <v>-5.2999999999999999E-2</v>
      </c>
      <c r="M82" s="3"/>
      <c r="N82" s="3"/>
      <c r="O82" s="3"/>
      <c r="P82" s="3"/>
    </row>
    <row r="83" spans="1:16" x14ac:dyDescent="0.2">
      <c r="J83" s="1"/>
    </row>
    <row r="84" spans="1:16" x14ac:dyDescent="0.2">
      <c r="A84" s="16">
        <v>1</v>
      </c>
      <c r="B84" s="16"/>
      <c r="C84" s="16">
        <v>1345</v>
      </c>
      <c r="D84" s="16">
        <v>122</v>
      </c>
      <c r="E84" s="16"/>
      <c r="F84" s="16"/>
      <c r="G84" s="16"/>
      <c r="H84" s="17">
        <v>62.34</v>
      </c>
      <c r="I84" s="17">
        <v>54.872999999999998</v>
      </c>
      <c r="J84" s="1">
        <v>100</v>
      </c>
      <c r="K84" s="17">
        <v>50</v>
      </c>
      <c r="L84" s="18">
        <v>74.186999999999998</v>
      </c>
      <c r="M84" s="19" t="s">
        <v>27</v>
      </c>
      <c r="N84" s="19" t="s">
        <v>70</v>
      </c>
      <c r="O84" s="19"/>
      <c r="P84" s="19"/>
    </row>
    <row r="85" spans="1:16" x14ac:dyDescent="0.2">
      <c r="J85" s="1"/>
    </row>
    <row r="86" spans="1:16" x14ac:dyDescent="0.2">
      <c r="A86" s="3" t="s">
        <v>70</v>
      </c>
      <c r="B86" s="2"/>
      <c r="C86" s="2"/>
      <c r="D86" s="2"/>
      <c r="E86" s="2"/>
      <c r="F86" s="2"/>
      <c r="G86" s="2"/>
      <c r="H86" s="8">
        <f>SUM(H83:H85)</f>
        <v>62.34</v>
      </c>
      <c r="I86" s="8">
        <f t="shared" ref="I86:L86" si="11">SUM(I83:I85)</f>
        <v>54.872999999999998</v>
      </c>
      <c r="J86" s="8">
        <f t="shared" si="11"/>
        <v>100</v>
      </c>
      <c r="K86" s="8">
        <f t="shared" si="11"/>
        <v>50</v>
      </c>
      <c r="L86" s="8">
        <f t="shared" si="11"/>
        <v>74.186999999999998</v>
      </c>
      <c r="M86" s="3"/>
      <c r="N86" s="3"/>
      <c r="O86" s="3"/>
      <c r="P86" s="3"/>
    </row>
    <row r="87" spans="1:16" x14ac:dyDescent="0.2">
      <c r="J87" s="1"/>
    </row>
    <row r="88" spans="1:16" x14ac:dyDescent="0.2">
      <c r="A88" s="16">
        <v>1</v>
      </c>
      <c r="B88" s="16">
        <v>6409</v>
      </c>
      <c r="C88" s="16">
        <v>2324</v>
      </c>
      <c r="D88" s="16">
        <v>123</v>
      </c>
      <c r="E88" s="16"/>
      <c r="F88" s="16"/>
      <c r="G88" s="16"/>
      <c r="H88" s="17"/>
      <c r="I88" s="17"/>
      <c r="J88" s="1"/>
      <c r="K88" s="17"/>
      <c r="L88" s="18">
        <v>171.33699999999999</v>
      </c>
      <c r="M88" s="19" t="s">
        <v>54</v>
      </c>
      <c r="N88" s="19"/>
      <c r="O88" s="19" t="s">
        <v>56</v>
      </c>
      <c r="P88" s="19"/>
    </row>
    <row r="89" spans="1:16" x14ac:dyDescent="0.2">
      <c r="J89" s="1"/>
    </row>
    <row r="90" spans="1:16" x14ac:dyDescent="0.2">
      <c r="A90" s="2" t="s">
        <v>71</v>
      </c>
      <c r="B90" s="2"/>
      <c r="C90" s="2"/>
      <c r="D90" s="2"/>
      <c r="E90" s="2"/>
      <c r="F90" s="2"/>
      <c r="G90" s="2"/>
      <c r="H90" s="8">
        <f>SUM(H87:H89)</f>
        <v>0</v>
      </c>
      <c r="I90" s="8">
        <f t="shared" ref="I90:L90" si="12">SUM(I87:I89)</f>
        <v>0</v>
      </c>
      <c r="J90" s="8">
        <f t="shared" si="12"/>
        <v>0</v>
      </c>
      <c r="K90" s="8">
        <f t="shared" si="12"/>
        <v>0</v>
      </c>
      <c r="L90" s="8">
        <f t="shared" si="12"/>
        <v>171.33699999999999</v>
      </c>
      <c r="M90" s="3"/>
      <c r="N90" s="3"/>
      <c r="O90" s="3"/>
      <c r="P90" s="3"/>
    </row>
    <row r="91" spans="1:16" x14ac:dyDescent="0.2">
      <c r="J91" s="1"/>
    </row>
    <row r="92" spans="1:16" x14ac:dyDescent="0.2">
      <c r="A92" s="16">
        <v>1</v>
      </c>
      <c r="B92" s="16">
        <v>6171</v>
      </c>
      <c r="C92" s="16">
        <v>2324</v>
      </c>
      <c r="D92" s="16">
        <v>124</v>
      </c>
      <c r="E92" s="16"/>
      <c r="F92" s="16"/>
      <c r="G92" s="16"/>
      <c r="H92" s="17">
        <v>2.7</v>
      </c>
      <c r="I92" s="17">
        <v>1.8</v>
      </c>
      <c r="J92" s="1"/>
      <c r="K92" s="17"/>
      <c r="L92" s="18"/>
      <c r="M92" s="19" t="s">
        <v>54</v>
      </c>
      <c r="N92" s="19" t="s">
        <v>72</v>
      </c>
      <c r="O92" s="19" t="s">
        <v>45</v>
      </c>
      <c r="P92" s="19"/>
    </row>
    <row r="93" spans="1:16" x14ac:dyDescent="0.2">
      <c r="J93" s="1"/>
    </row>
    <row r="94" spans="1:16" x14ac:dyDescent="0.2">
      <c r="A94" s="3" t="s">
        <v>72</v>
      </c>
      <c r="B94" s="2"/>
      <c r="C94" s="2"/>
      <c r="D94" s="2"/>
      <c r="E94" s="2"/>
      <c r="F94" s="2"/>
      <c r="G94" s="2"/>
      <c r="H94" s="8">
        <f>SUM(H91:H93)</f>
        <v>2.7</v>
      </c>
      <c r="I94" s="8">
        <f t="shared" ref="I94:L94" si="13">SUM(I91:I93)</f>
        <v>1.8</v>
      </c>
      <c r="J94" s="8">
        <f t="shared" si="13"/>
        <v>0</v>
      </c>
      <c r="K94" s="8">
        <f t="shared" si="13"/>
        <v>0</v>
      </c>
      <c r="L94" s="8">
        <f t="shared" si="13"/>
        <v>0</v>
      </c>
      <c r="M94" s="3"/>
      <c r="N94" s="3"/>
      <c r="O94" s="3"/>
      <c r="P94" s="3"/>
    </row>
    <row r="95" spans="1:16" x14ac:dyDescent="0.2">
      <c r="J95" s="1"/>
    </row>
    <row r="96" spans="1:16" x14ac:dyDescent="0.2">
      <c r="A96" s="16">
        <v>1</v>
      </c>
      <c r="B96" s="16">
        <v>6409</v>
      </c>
      <c r="C96" s="16">
        <v>2212</v>
      </c>
      <c r="D96" s="16">
        <v>163</v>
      </c>
      <c r="E96" s="16"/>
      <c r="F96" s="16"/>
      <c r="G96" s="16"/>
      <c r="H96" s="17"/>
      <c r="I96" s="17"/>
      <c r="J96" s="1"/>
      <c r="K96" s="17"/>
      <c r="L96" s="18">
        <v>3.5</v>
      </c>
      <c r="M96" s="19" t="s">
        <v>73</v>
      </c>
      <c r="N96" s="19"/>
      <c r="O96" s="19" t="s">
        <v>56</v>
      </c>
      <c r="P96" s="19"/>
    </row>
    <row r="97" spans="1:16" x14ac:dyDescent="0.2">
      <c r="J97" s="1"/>
    </row>
    <row r="98" spans="1:16" x14ac:dyDescent="0.2">
      <c r="A98" s="2" t="s">
        <v>74</v>
      </c>
      <c r="B98" s="2"/>
      <c r="C98" s="2"/>
      <c r="D98" s="2"/>
      <c r="E98" s="2"/>
      <c r="F98" s="2"/>
      <c r="G98" s="2"/>
      <c r="H98" s="8">
        <f>SUM(H95:H97)</f>
        <v>0</v>
      </c>
      <c r="I98" s="8">
        <f t="shared" ref="I98:L98" si="14">SUM(I95:I97)</f>
        <v>0</v>
      </c>
      <c r="J98" s="8">
        <f t="shared" si="14"/>
        <v>0</v>
      </c>
      <c r="K98" s="8">
        <f t="shared" si="14"/>
        <v>0</v>
      </c>
      <c r="L98" s="8">
        <f t="shared" si="14"/>
        <v>3.5</v>
      </c>
      <c r="M98" s="3"/>
      <c r="N98" s="3"/>
      <c r="O98" s="3"/>
      <c r="P98" s="3"/>
    </row>
    <row r="99" spans="1:16" x14ac:dyDescent="0.2">
      <c r="J99" s="1"/>
    </row>
    <row r="100" spans="1:16" x14ac:dyDescent="0.2">
      <c r="A100" s="16">
        <v>1</v>
      </c>
      <c r="B100" s="16">
        <v>3419</v>
      </c>
      <c r="C100" s="16">
        <v>2229</v>
      </c>
      <c r="D100" s="16">
        <v>190</v>
      </c>
      <c r="E100" s="16"/>
      <c r="F100" s="16"/>
      <c r="G100" s="16"/>
      <c r="H100" s="17">
        <v>139.47756999999999</v>
      </c>
      <c r="I100" s="17"/>
      <c r="J100" s="1"/>
      <c r="K100" s="17"/>
      <c r="L100" s="18">
        <v>0.76326000000000005</v>
      </c>
      <c r="M100" s="19" t="s">
        <v>38</v>
      </c>
      <c r="N100" s="19" t="s">
        <v>75</v>
      </c>
      <c r="O100" s="19" t="s">
        <v>42</v>
      </c>
      <c r="P100" s="19"/>
    </row>
    <row r="101" spans="1:16" x14ac:dyDescent="0.2">
      <c r="J101" s="1"/>
    </row>
    <row r="102" spans="1:16" x14ac:dyDescent="0.2">
      <c r="A102" s="3" t="s">
        <v>75</v>
      </c>
      <c r="B102" s="2"/>
      <c r="C102" s="2"/>
      <c r="D102" s="2"/>
      <c r="E102" s="2"/>
      <c r="F102" s="2"/>
      <c r="G102" s="2"/>
      <c r="H102" s="8">
        <f>SUM(H99:H101)</f>
        <v>139.47756999999999</v>
      </c>
      <c r="I102" s="8">
        <f t="shared" ref="I102:L102" si="15">SUM(I99:I101)</f>
        <v>0</v>
      </c>
      <c r="J102" s="8">
        <f t="shared" si="15"/>
        <v>0</v>
      </c>
      <c r="K102" s="8">
        <f t="shared" si="15"/>
        <v>0</v>
      </c>
      <c r="L102" s="8">
        <f t="shared" si="15"/>
        <v>0.76326000000000005</v>
      </c>
      <c r="M102" s="3"/>
      <c r="N102" s="3"/>
      <c r="O102" s="3"/>
      <c r="P102" s="3"/>
    </row>
    <row r="103" spans="1:16" x14ac:dyDescent="0.2">
      <c r="J103" s="1"/>
    </row>
    <row r="104" spans="1:16" x14ac:dyDescent="0.2">
      <c r="A104" s="16">
        <v>1</v>
      </c>
      <c r="B104" s="16">
        <v>3319</v>
      </c>
      <c r="C104" s="16">
        <v>2229</v>
      </c>
      <c r="D104" s="16">
        <v>191</v>
      </c>
      <c r="E104" s="16"/>
      <c r="F104" s="16"/>
      <c r="G104" s="16"/>
      <c r="H104" s="17">
        <v>24.776969999999999</v>
      </c>
      <c r="I104" s="17">
        <v>3.36016</v>
      </c>
      <c r="J104" s="1"/>
      <c r="K104" s="17"/>
      <c r="L104" s="18">
        <v>31.753070000000001</v>
      </c>
      <c r="M104" s="19" t="s">
        <v>38</v>
      </c>
      <c r="N104" s="19" t="s">
        <v>76</v>
      </c>
      <c r="O104" s="19" t="s">
        <v>41</v>
      </c>
      <c r="P104" s="19"/>
    </row>
    <row r="105" spans="1:16" x14ac:dyDescent="0.2">
      <c r="J105" s="1"/>
    </row>
    <row r="106" spans="1:16" x14ac:dyDescent="0.2">
      <c r="A106" s="3" t="s">
        <v>76</v>
      </c>
      <c r="B106" s="2"/>
      <c r="C106" s="2"/>
      <c r="D106" s="2"/>
      <c r="E106" s="2"/>
      <c r="F106" s="2"/>
      <c r="G106" s="2"/>
      <c r="H106" s="8">
        <f>SUM(H103:H105)</f>
        <v>24.776969999999999</v>
      </c>
      <c r="I106" s="8">
        <f t="shared" ref="I106:L106" si="16">SUM(I103:I105)</f>
        <v>3.36016</v>
      </c>
      <c r="J106" s="8">
        <f t="shared" si="16"/>
        <v>0</v>
      </c>
      <c r="K106" s="8">
        <f t="shared" si="16"/>
        <v>0</v>
      </c>
      <c r="L106" s="8">
        <f t="shared" si="16"/>
        <v>31.753070000000001</v>
      </c>
      <c r="M106" s="3"/>
      <c r="N106" s="3"/>
      <c r="O106" s="3"/>
      <c r="P106" s="3"/>
    </row>
    <row r="107" spans="1:16" x14ac:dyDescent="0.2">
      <c r="J107" s="1"/>
    </row>
    <row r="108" spans="1:16" x14ac:dyDescent="0.2">
      <c r="A108" s="16">
        <v>1</v>
      </c>
      <c r="B108" s="16">
        <v>3799</v>
      </c>
      <c r="C108" s="16">
        <v>2229</v>
      </c>
      <c r="D108" s="16">
        <v>192</v>
      </c>
      <c r="E108" s="16"/>
      <c r="F108" s="16"/>
      <c r="G108" s="16"/>
      <c r="H108" s="17">
        <v>5.3372999999999999</v>
      </c>
      <c r="I108" s="17"/>
      <c r="J108" s="1"/>
      <c r="K108" s="17"/>
      <c r="L108" s="18">
        <v>4.3789999999999996</v>
      </c>
      <c r="M108" s="19" t="s">
        <v>38</v>
      </c>
      <c r="N108" s="19" t="s">
        <v>77</v>
      </c>
      <c r="O108" s="19" t="s">
        <v>78</v>
      </c>
      <c r="P108" s="19"/>
    </row>
    <row r="109" spans="1:16" x14ac:dyDescent="0.2">
      <c r="J109" s="1"/>
    </row>
    <row r="110" spans="1:16" x14ac:dyDescent="0.2">
      <c r="A110" s="3" t="s">
        <v>77</v>
      </c>
      <c r="B110" s="2"/>
      <c r="C110" s="2"/>
      <c r="D110" s="2"/>
      <c r="E110" s="2"/>
      <c r="F110" s="2"/>
      <c r="G110" s="2"/>
      <c r="H110" s="8">
        <f>SUM(H107:H109)</f>
        <v>5.3372999999999999</v>
      </c>
      <c r="I110" s="8">
        <f t="shared" ref="I110:L110" si="17">SUM(I107:I109)</f>
        <v>0</v>
      </c>
      <c r="J110" s="8">
        <f t="shared" si="17"/>
        <v>0</v>
      </c>
      <c r="K110" s="8">
        <f t="shared" si="17"/>
        <v>0</v>
      </c>
      <c r="L110" s="8">
        <f t="shared" si="17"/>
        <v>4.3789999999999996</v>
      </c>
      <c r="M110" s="3"/>
      <c r="N110" s="3"/>
      <c r="O110" s="3"/>
      <c r="P110" s="3"/>
    </row>
    <row r="111" spans="1:16" x14ac:dyDescent="0.2">
      <c r="J111" s="1"/>
    </row>
    <row r="112" spans="1:16" x14ac:dyDescent="0.2">
      <c r="A112" s="16">
        <v>1</v>
      </c>
      <c r="B112" s="16">
        <v>4379</v>
      </c>
      <c r="C112" s="16">
        <v>2229</v>
      </c>
      <c r="D112" s="16">
        <v>193</v>
      </c>
      <c r="E112" s="16"/>
      <c r="F112" s="16"/>
      <c r="G112" s="16"/>
      <c r="H112" s="17">
        <v>7.0309999999999997</v>
      </c>
      <c r="I112" s="17"/>
      <c r="J112" s="1"/>
      <c r="K112" s="17"/>
      <c r="L112" s="18">
        <v>0.26700000000000002</v>
      </c>
      <c r="M112" s="19" t="s">
        <v>38</v>
      </c>
      <c r="N112" s="19" t="s">
        <v>79</v>
      </c>
      <c r="O112" s="19" t="s">
        <v>43</v>
      </c>
      <c r="P112" s="19"/>
    </row>
    <row r="113" spans="1:16" x14ac:dyDescent="0.2">
      <c r="J113" s="1"/>
    </row>
    <row r="114" spans="1:16" x14ac:dyDescent="0.2">
      <c r="A114" s="3" t="s">
        <v>79</v>
      </c>
      <c r="B114" s="2"/>
      <c r="C114" s="2"/>
      <c r="D114" s="2"/>
      <c r="E114" s="2"/>
      <c r="F114" s="2"/>
      <c r="G114" s="2"/>
      <c r="H114" s="8">
        <f>SUM(H111:H113)</f>
        <v>7.0309999999999997</v>
      </c>
      <c r="I114" s="8">
        <f t="shared" ref="I114:L114" si="18">SUM(I111:I113)</f>
        <v>0</v>
      </c>
      <c r="J114" s="8">
        <f t="shared" si="18"/>
        <v>0</v>
      </c>
      <c r="K114" s="8">
        <f t="shared" si="18"/>
        <v>0</v>
      </c>
      <c r="L114" s="8">
        <f t="shared" si="18"/>
        <v>0.26700000000000002</v>
      </c>
      <c r="M114" s="3"/>
      <c r="N114" s="3"/>
      <c r="O114" s="3"/>
      <c r="P114" s="3"/>
    </row>
    <row r="115" spans="1:16" x14ac:dyDescent="0.2">
      <c r="J115" s="1"/>
    </row>
    <row r="116" spans="1:16" x14ac:dyDescent="0.2">
      <c r="A116" s="16">
        <v>1</v>
      </c>
      <c r="B116" s="16">
        <v>3319</v>
      </c>
      <c r="C116" s="16">
        <v>2229</v>
      </c>
      <c r="D116" s="16">
        <v>195</v>
      </c>
      <c r="E116" s="16"/>
      <c r="F116" s="16"/>
      <c r="G116" s="16"/>
      <c r="H116" s="17"/>
      <c r="I116" s="17">
        <v>0.2702</v>
      </c>
      <c r="J116" s="1"/>
      <c r="K116" s="17"/>
      <c r="L116" s="18"/>
      <c r="M116" s="19" t="s">
        <v>38</v>
      </c>
      <c r="N116" s="19" t="s">
        <v>80</v>
      </c>
      <c r="O116" s="19" t="s">
        <v>41</v>
      </c>
      <c r="P116" s="19"/>
    </row>
    <row r="117" spans="1:16" x14ac:dyDescent="0.2">
      <c r="A117" s="16">
        <v>1</v>
      </c>
      <c r="B117" s="16">
        <v>3741</v>
      </c>
      <c r="C117" s="16">
        <v>2229</v>
      </c>
      <c r="D117" s="16">
        <v>195</v>
      </c>
      <c r="E117" s="16"/>
      <c r="F117" s="16"/>
      <c r="G117" s="16"/>
      <c r="H117" s="17"/>
      <c r="I117" s="17"/>
      <c r="J117" s="1"/>
      <c r="K117" s="17"/>
      <c r="L117" s="18">
        <v>23.196000000000002</v>
      </c>
      <c r="M117" s="19" t="s">
        <v>38</v>
      </c>
      <c r="N117" s="19" t="s">
        <v>80</v>
      </c>
      <c r="O117" s="19" t="s">
        <v>81</v>
      </c>
      <c r="P117" s="19"/>
    </row>
    <row r="118" spans="1:16" x14ac:dyDescent="0.2">
      <c r="J118" s="1"/>
    </row>
    <row r="119" spans="1:16" x14ac:dyDescent="0.2">
      <c r="A119" s="3" t="s">
        <v>80</v>
      </c>
      <c r="B119" s="2"/>
      <c r="C119" s="2"/>
      <c r="D119" s="2"/>
      <c r="E119" s="2"/>
      <c r="F119" s="2"/>
      <c r="G119" s="2"/>
      <c r="H119" s="8">
        <f>SUM(H115:H118)</f>
        <v>0</v>
      </c>
      <c r="I119" s="8">
        <f t="shared" ref="I119:L119" si="19">SUM(I115:I118)</f>
        <v>0.2702</v>
      </c>
      <c r="J119" s="8">
        <f t="shared" si="19"/>
        <v>0</v>
      </c>
      <c r="K119" s="8">
        <f t="shared" si="19"/>
        <v>0</v>
      </c>
      <c r="L119" s="8">
        <f t="shared" si="19"/>
        <v>23.196000000000002</v>
      </c>
      <c r="M119" s="3"/>
      <c r="N119" s="3"/>
      <c r="O119" s="3"/>
      <c r="P119" s="3"/>
    </row>
    <row r="120" spans="1:16" x14ac:dyDescent="0.2">
      <c r="J120" s="1"/>
    </row>
    <row r="121" spans="1:16" x14ac:dyDescent="0.2">
      <c r="A121" s="16">
        <v>1</v>
      </c>
      <c r="B121" s="16">
        <v>3900</v>
      </c>
      <c r="C121" s="16">
        <v>2229</v>
      </c>
      <c r="D121" s="16">
        <v>199</v>
      </c>
      <c r="E121" s="16"/>
      <c r="F121" s="16"/>
      <c r="G121" s="16"/>
      <c r="H121" s="17"/>
      <c r="I121" s="17"/>
      <c r="J121" s="1"/>
      <c r="K121" s="17"/>
      <c r="L121" s="18">
        <v>0.59199999999999997</v>
      </c>
      <c r="M121" s="19" t="s">
        <v>38</v>
      </c>
      <c r="N121" s="19" t="s">
        <v>82</v>
      </c>
      <c r="O121" s="19" t="s">
        <v>83</v>
      </c>
      <c r="P121" s="19"/>
    </row>
    <row r="122" spans="1:16" x14ac:dyDescent="0.2">
      <c r="J122" s="1"/>
    </row>
    <row r="123" spans="1:16" x14ac:dyDescent="0.2">
      <c r="A123" s="3" t="s">
        <v>82</v>
      </c>
      <c r="B123" s="2"/>
      <c r="C123" s="2"/>
      <c r="D123" s="2"/>
      <c r="E123" s="2"/>
      <c r="F123" s="2"/>
      <c r="G123" s="2"/>
      <c r="H123" s="8">
        <f>SUM(H120:H122)</f>
        <v>0</v>
      </c>
      <c r="I123" s="8">
        <f t="shared" ref="I123:L123" si="20">SUM(I120:I122)</f>
        <v>0</v>
      </c>
      <c r="J123" s="8">
        <f t="shared" si="20"/>
        <v>0</v>
      </c>
      <c r="K123" s="8">
        <f t="shared" si="20"/>
        <v>0</v>
      </c>
      <c r="L123" s="8">
        <f t="shared" si="20"/>
        <v>0.59199999999999997</v>
      </c>
      <c r="M123" s="3"/>
      <c r="N123" s="3"/>
      <c r="O123" s="3"/>
      <c r="P123" s="3"/>
    </row>
    <row r="124" spans="1:16" x14ac:dyDescent="0.2">
      <c r="J124" s="1"/>
    </row>
    <row r="125" spans="1:16" x14ac:dyDescent="0.2">
      <c r="A125" s="16">
        <v>1</v>
      </c>
      <c r="B125" s="16">
        <v>6409</v>
      </c>
      <c r="C125" s="16">
        <v>2329</v>
      </c>
      <c r="D125" s="16">
        <v>1309</v>
      </c>
      <c r="E125" s="16"/>
      <c r="F125" s="16"/>
      <c r="G125" s="16"/>
      <c r="H125" s="17">
        <v>0</v>
      </c>
      <c r="I125" s="17">
        <v>0</v>
      </c>
      <c r="J125" s="1"/>
      <c r="K125" s="17"/>
      <c r="L125" s="18">
        <v>-2.39</v>
      </c>
      <c r="M125" s="19" t="s">
        <v>57</v>
      </c>
      <c r="N125" s="19" t="s">
        <v>84</v>
      </c>
      <c r="O125" s="19" t="s">
        <v>56</v>
      </c>
      <c r="P125" s="19"/>
    </row>
    <row r="126" spans="1:16" x14ac:dyDescent="0.2">
      <c r="J126" s="1"/>
    </row>
    <row r="127" spans="1:16" x14ac:dyDescent="0.2">
      <c r="A127" s="3" t="s">
        <v>84</v>
      </c>
      <c r="B127" s="2"/>
      <c r="C127" s="2"/>
      <c r="D127" s="2"/>
      <c r="E127" s="2"/>
      <c r="F127" s="2"/>
      <c r="G127" s="2"/>
      <c r="H127" s="8">
        <f>SUM(H124:H126)</f>
        <v>0</v>
      </c>
      <c r="I127" s="8">
        <f t="shared" ref="I127:L127" si="21">SUM(I124:I126)</f>
        <v>0</v>
      </c>
      <c r="J127" s="8">
        <f t="shared" si="21"/>
        <v>0</v>
      </c>
      <c r="K127" s="8">
        <f t="shared" si="21"/>
        <v>0</v>
      </c>
      <c r="L127" s="8">
        <f t="shared" si="21"/>
        <v>-2.39</v>
      </c>
      <c r="M127" s="3"/>
      <c r="N127" s="3"/>
      <c r="O127" s="3"/>
      <c r="P127" s="3"/>
    </row>
    <row r="128" spans="1:16" x14ac:dyDescent="0.2">
      <c r="J128" s="1"/>
    </row>
    <row r="129" spans="1:16" x14ac:dyDescent="0.2">
      <c r="A129" s="16">
        <v>1</v>
      </c>
      <c r="B129" s="16">
        <v>6409</v>
      </c>
      <c r="C129" s="16">
        <v>2324</v>
      </c>
      <c r="D129" s="16">
        <v>2221</v>
      </c>
      <c r="E129" s="16"/>
      <c r="F129" s="16"/>
      <c r="G129" s="16"/>
      <c r="H129" s="17">
        <v>65.088989999999995</v>
      </c>
      <c r="I129" s="17">
        <v>10.728579999999999</v>
      </c>
      <c r="J129" s="1"/>
      <c r="K129" s="17"/>
      <c r="L129" s="18">
        <v>3.9112</v>
      </c>
      <c r="M129" s="19" t="s">
        <v>54</v>
      </c>
      <c r="N129" s="19" t="s">
        <v>85</v>
      </c>
      <c r="O129" s="19" t="s">
        <v>56</v>
      </c>
      <c r="P129" s="19"/>
    </row>
    <row r="130" spans="1:16" x14ac:dyDescent="0.2">
      <c r="J130" s="1"/>
    </row>
    <row r="131" spans="1:16" x14ac:dyDescent="0.2">
      <c r="A131" s="3" t="s">
        <v>85</v>
      </c>
      <c r="B131" s="2"/>
      <c r="C131" s="2"/>
      <c r="D131" s="2"/>
      <c r="E131" s="2"/>
      <c r="F131" s="2"/>
      <c r="G131" s="2"/>
      <c r="H131" s="8">
        <f>SUM(H128:H130)</f>
        <v>65.088989999999995</v>
      </c>
      <c r="I131" s="8">
        <f t="shared" ref="I131:L131" si="22">SUM(I128:I130)</f>
        <v>10.728579999999999</v>
      </c>
      <c r="J131" s="8">
        <f t="shared" si="22"/>
        <v>0</v>
      </c>
      <c r="K131" s="8">
        <f t="shared" si="22"/>
        <v>0</v>
      </c>
      <c r="L131" s="8">
        <f t="shared" si="22"/>
        <v>3.9112</v>
      </c>
      <c r="M131" s="3"/>
      <c r="N131" s="3"/>
      <c r="O131" s="3"/>
      <c r="P131" s="3"/>
    </row>
    <row r="132" spans="1:16" x14ac:dyDescent="0.2">
      <c r="J132" s="1"/>
    </row>
    <row r="133" spans="1:16" x14ac:dyDescent="0.2">
      <c r="A133" s="4" t="s">
        <v>86</v>
      </c>
      <c r="B133" s="4"/>
      <c r="C133" s="4"/>
      <c r="D133" s="4"/>
      <c r="E133" s="4"/>
      <c r="F133" s="4"/>
      <c r="G133" s="4"/>
      <c r="H133" s="5">
        <f>SUM(H131,H127,H123,H119,H114,H110,H106,H102,H98,H94,H90,H86,H82,H78,H74,H70,H66,H62,H58,H54,H50,H46,H42)</f>
        <v>1247296.5382799997</v>
      </c>
      <c r="I133" s="5">
        <f t="shared" ref="I133:L133" si="23">SUM(I131,I127,I123,I119,I114,I110,I106,I102,I98,I94,I90,I86,I82,I78,I74,I70,I66,I62,I58,I54,I50,I46,I42)</f>
        <v>1218134.0829199995</v>
      </c>
      <c r="J133" s="5">
        <f t="shared" si="23"/>
        <v>1463440</v>
      </c>
      <c r="K133" s="5">
        <f t="shared" si="23"/>
        <v>1271987.3</v>
      </c>
      <c r="L133" s="5">
        <f t="shared" si="23"/>
        <v>626356.32207000011</v>
      </c>
      <c r="M133" s="6"/>
      <c r="N133" s="6"/>
      <c r="O133" s="6"/>
      <c r="P133" s="6"/>
    </row>
    <row r="134" spans="1:16" x14ac:dyDescent="0.2">
      <c r="J134" s="1"/>
    </row>
    <row r="135" spans="1:16" x14ac:dyDescent="0.2">
      <c r="A135" s="16">
        <v>1</v>
      </c>
      <c r="B135" s="16">
        <v>2295</v>
      </c>
      <c r="C135" s="16">
        <v>5169</v>
      </c>
      <c r="D135" s="16"/>
      <c r="E135" s="16"/>
      <c r="F135" s="16"/>
      <c r="G135" s="16"/>
      <c r="H135" s="17"/>
      <c r="I135" s="17">
        <v>12.1</v>
      </c>
      <c r="J135" s="1"/>
      <c r="K135" s="17"/>
      <c r="L135" s="18"/>
      <c r="M135" s="19" t="s">
        <v>87</v>
      </c>
      <c r="N135" s="19"/>
      <c r="O135" s="19" t="s">
        <v>39</v>
      </c>
      <c r="P135" s="19"/>
    </row>
    <row r="136" spans="1:16" x14ac:dyDescent="0.2">
      <c r="A136" s="16">
        <v>1</v>
      </c>
      <c r="B136" s="16">
        <v>2295</v>
      </c>
      <c r="C136" s="16">
        <v>5323</v>
      </c>
      <c r="D136" s="16"/>
      <c r="E136" s="16"/>
      <c r="F136" s="16"/>
      <c r="G136" s="16"/>
      <c r="H136" s="17"/>
      <c r="I136" s="17"/>
      <c r="J136" s="20">
        <v>5000</v>
      </c>
      <c r="K136" s="17">
        <v>10000</v>
      </c>
      <c r="L136" s="18"/>
      <c r="M136" s="19" t="s">
        <v>88</v>
      </c>
      <c r="N136" s="19"/>
      <c r="O136" s="19" t="s">
        <v>39</v>
      </c>
      <c r="P136" s="19"/>
    </row>
    <row r="137" spans="1:16" x14ac:dyDescent="0.2">
      <c r="A137" s="16">
        <v>1</v>
      </c>
      <c r="B137" s="16">
        <v>2295</v>
      </c>
      <c r="C137" s="16">
        <v>5499</v>
      </c>
      <c r="D137" s="16"/>
      <c r="E137" s="16"/>
      <c r="F137" s="16"/>
      <c r="G137" s="16"/>
      <c r="H137" s="17"/>
      <c r="I137" s="17">
        <v>5.75</v>
      </c>
      <c r="J137" s="1"/>
      <c r="K137" s="17"/>
      <c r="L137" s="18"/>
      <c r="M137" s="19" t="s">
        <v>89</v>
      </c>
      <c r="N137" s="19"/>
      <c r="O137" s="19" t="s">
        <v>39</v>
      </c>
      <c r="P137" s="19"/>
    </row>
    <row r="138" spans="1:16" x14ac:dyDescent="0.2">
      <c r="A138" s="22">
        <v>1</v>
      </c>
      <c r="B138" s="22">
        <v>5511</v>
      </c>
      <c r="C138" s="22">
        <v>5319</v>
      </c>
      <c r="D138" s="22"/>
      <c r="E138" s="22"/>
      <c r="F138" s="22"/>
      <c r="G138" s="22"/>
      <c r="H138" s="23"/>
      <c r="I138" s="23"/>
      <c r="J138" s="20">
        <v>200</v>
      </c>
      <c r="K138" s="17"/>
      <c r="L138" s="18"/>
      <c r="M138" s="26" t="s">
        <v>132</v>
      </c>
      <c r="N138" s="19"/>
      <c r="O138" s="26" t="s">
        <v>132</v>
      </c>
      <c r="P138" s="19"/>
    </row>
    <row r="139" spans="1:16" x14ac:dyDescent="0.2">
      <c r="A139" s="16">
        <v>1</v>
      </c>
      <c r="B139" s="16">
        <v>6171</v>
      </c>
      <c r="C139" s="16">
        <v>5166</v>
      </c>
      <c r="D139" s="16"/>
      <c r="E139" s="16"/>
      <c r="F139" s="16"/>
      <c r="G139" s="16"/>
      <c r="H139" s="17">
        <v>145.19999999999999</v>
      </c>
      <c r="I139" s="17">
        <v>145.19999999999999</v>
      </c>
      <c r="J139" s="1">
        <v>150</v>
      </c>
      <c r="K139" s="17">
        <v>150</v>
      </c>
      <c r="L139" s="18">
        <v>72.599999999999994</v>
      </c>
      <c r="M139" s="19" t="s">
        <v>90</v>
      </c>
      <c r="N139" s="19"/>
      <c r="O139" s="19" t="s">
        <v>45</v>
      </c>
      <c r="P139" s="19"/>
    </row>
    <row r="140" spans="1:16" x14ac:dyDescent="0.2">
      <c r="A140" s="16">
        <v>1</v>
      </c>
      <c r="B140" s="16">
        <v>6171</v>
      </c>
      <c r="C140" s="16">
        <v>5169</v>
      </c>
      <c r="D140" s="16"/>
      <c r="E140" s="16"/>
      <c r="F140" s="16"/>
      <c r="G140" s="16"/>
      <c r="H140" s="17">
        <v>338.27992</v>
      </c>
      <c r="I140" s="17">
        <v>360.49583999999999</v>
      </c>
      <c r="J140" s="1">
        <v>1500</v>
      </c>
      <c r="K140" s="17">
        <v>1500</v>
      </c>
      <c r="L140" s="18">
        <v>271.584</v>
      </c>
      <c r="M140" s="19" t="s">
        <v>87</v>
      </c>
      <c r="N140" s="19"/>
      <c r="O140" s="19" t="s">
        <v>45</v>
      </c>
      <c r="P140" s="19"/>
    </row>
    <row r="141" spans="1:16" x14ac:dyDescent="0.2">
      <c r="A141" s="16">
        <v>1</v>
      </c>
      <c r="B141" s="16">
        <v>6171</v>
      </c>
      <c r="C141" s="16">
        <v>5179</v>
      </c>
      <c r="D141" s="16"/>
      <c r="E141" s="16"/>
      <c r="F141" s="16"/>
      <c r="G141" s="16"/>
      <c r="H141" s="17">
        <v>428.12812000000002</v>
      </c>
      <c r="I141" s="17">
        <v>432.24068999999997</v>
      </c>
      <c r="J141" s="1">
        <v>500</v>
      </c>
      <c r="K141" s="17">
        <v>500</v>
      </c>
      <c r="L141" s="18">
        <v>436.23131000000001</v>
      </c>
      <c r="M141" s="19" t="s">
        <v>91</v>
      </c>
      <c r="N141" s="19"/>
      <c r="O141" s="19" t="s">
        <v>45</v>
      </c>
      <c r="P141" s="19"/>
    </row>
    <row r="142" spans="1:16" x14ac:dyDescent="0.2">
      <c r="A142" s="16">
        <v>1</v>
      </c>
      <c r="B142" s="16">
        <v>6171</v>
      </c>
      <c r="C142" s="16">
        <v>5189</v>
      </c>
      <c r="D142" s="16"/>
      <c r="E142" s="16"/>
      <c r="F142" s="16"/>
      <c r="G142" s="16"/>
      <c r="H142" s="17">
        <v>0</v>
      </c>
      <c r="I142" s="17">
        <v>0</v>
      </c>
      <c r="J142" s="1"/>
      <c r="K142" s="17"/>
      <c r="L142" s="18">
        <v>191.5</v>
      </c>
      <c r="M142" s="19" t="s">
        <v>92</v>
      </c>
      <c r="N142" s="19"/>
      <c r="O142" s="19" t="s">
        <v>45</v>
      </c>
      <c r="P142" s="19"/>
    </row>
    <row r="143" spans="1:16" x14ac:dyDescent="0.2">
      <c r="A143" s="16">
        <v>1</v>
      </c>
      <c r="B143" s="16">
        <v>6171</v>
      </c>
      <c r="C143" s="16">
        <v>5329</v>
      </c>
      <c r="D143" s="16"/>
      <c r="E143" s="16"/>
      <c r="F143" s="16"/>
      <c r="G143" s="16"/>
      <c r="H143" s="17">
        <v>215.11199999999999</v>
      </c>
      <c r="I143" s="17">
        <v>219.90799999999999</v>
      </c>
      <c r="J143" s="1">
        <v>250</v>
      </c>
      <c r="K143" s="17">
        <v>250</v>
      </c>
      <c r="L143" s="18">
        <v>218.34</v>
      </c>
      <c r="M143" s="19" t="s">
        <v>93</v>
      </c>
      <c r="N143" s="19"/>
      <c r="O143" s="19" t="s">
        <v>45</v>
      </c>
      <c r="P143" s="19"/>
    </row>
    <row r="144" spans="1:16" x14ac:dyDescent="0.2">
      <c r="A144" s="16">
        <v>1</v>
      </c>
      <c r="B144" s="16">
        <v>6171</v>
      </c>
      <c r="C144" s="16">
        <v>5909</v>
      </c>
      <c r="D144" s="16"/>
      <c r="E144" s="16"/>
      <c r="F144" s="16"/>
      <c r="G144" s="16"/>
      <c r="H144" s="17"/>
      <c r="I144" s="17">
        <v>5</v>
      </c>
      <c r="J144" s="1"/>
      <c r="K144" s="17"/>
      <c r="L144" s="18">
        <v>180.64599999999999</v>
      </c>
      <c r="M144" s="19" t="s">
        <v>94</v>
      </c>
      <c r="N144" s="19"/>
      <c r="O144" s="19" t="s">
        <v>45</v>
      </c>
      <c r="P144" s="19"/>
    </row>
    <row r="145" spans="1:16" x14ac:dyDescent="0.2">
      <c r="A145" s="16">
        <v>1</v>
      </c>
      <c r="B145" s="16">
        <v>6310</v>
      </c>
      <c r="C145" s="16">
        <v>5141</v>
      </c>
      <c r="D145" s="16"/>
      <c r="E145" s="16"/>
      <c r="F145" s="16"/>
      <c r="G145" s="16"/>
      <c r="H145" s="17">
        <v>10791.08741</v>
      </c>
      <c r="I145" s="17">
        <v>9839.2191700000003</v>
      </c>
      <c r="J145" s="1">
        <v>10000</v>
      </c>
      <c r="K145" s="17">
        <v>10000</v>
      </c>
      <c r="L145" s="18">
        <v>5419.5</v>
      </c>
      <c r="M145" s="19" t="s">
        <v>95</v>
      </c>
      <c r="N145" s="19"/>
      <c r="O145" s="19" t="s">
        <v>47</v>
      </c>
      <c r="P145" s="19"/>
    </row>
    <row r="146" spans="1:16" x14ac:dyDescent="0.2">
      <c r="A146" s="16">
        <v>1</v>
      </c>
      <c r="B146" s="16">
        <v>6310</v>
      </c>
      <c r="C146" s="16">
        <v>5147</v>
      </c>
      <c r="D146" s="16"/>
      <c r="E146" s="16"/>
      <c r="F146" s="16"/>
      <c r="G146" s="16"/>
      <c r="H146" s="17">
        <v>43007.672259999999</v>
      </c>
      <c r="I146" s="17">
        <v>950.94529</v>
      </c>
      <c r="J146" s="20">
        <v>10000</v>
      </c>
      <c r="K146" s="17">
        <v>20000</v>
      </c>
      <c r="L146" s="18">
        <v>495.37524999999999</v>
      </c>
      <c r="M146" s="19" t="s">
        <v>96</v>
      </c>
      <c r="N146" s="19"/>
      <c r="O146" s="19" t="s">
        <v>47</v>
      </c>
      <c r="P146" s="19"/>
    </row>
    <row r="147" spans="1:16" x14ac:dyDescent="0.2">
      <c r="A147" s="16">
        <v>1</v>
      </c>
      <c r="B147" s="16">
        <v>6310</v>
      </c>
      <c r="C147" s="16">
        <v>5149</v>
      </c>
      <c r="D147" s="16"/>
      <c r="E147" s="16"/>
      <c r="F147" s="16"/>
      <c r="G147" s="16"/>
      <c r="H147" s="17">
        <v>6843.3959400000003</v>
      </c>
      <c r="I147" s="17">
        <v>126.38889</v>
      </c>
      <c r="J147" s="20">
        <v>2000</v>
      </c>
      <c r="K147" s="17">
        <v>2000</v>
      </c>
      <c r="L147" s="18"/>
      <c r="M147" s="19" t="s">
        <v>97</v>
      </c>
      <c r="N147" s="19"/>
      <c r="O147" s="19" t="s">
        <v>47</v>
      </c>
      <c r="P147" s="19"/>
    </row>
    <row r="148" spans="1:16" x14ac:dyDescent="0.2">
      <c r="A148" s="16">
        <v>1</v>
      </c>
      <c r="B148" s="16">
        <v>6310</v>
      </c>
      <c r="C148" s="16">
        <v>5163</v>
      </c>
      <c r="D148" s="16"/>
      <c r="E148" s="16"/>
      <c r="F148" s="16"/>
      <c r="G148" s="16"/>
      <c r="H148" s="17">
        <v>2017.9862800000001</v>
      </c>
      <c r="I148" s="17">
        <v>2782.06203</v>
      </c>
      <c r="J148" s="1">
        <v>6000</v>
      </c>
      <c r="K148" s="17">
        <v>5000</v>
      </c>
      <c r="L148" s="18">
        <v>2519.5208299999999</v>
      </c>
      <c r="M148" s="19" t="s">
        <v>98</v>
      </c>
      <c r="N148" s="19"/>
      <c r="O148" s="19" t="s">
        <v>47</v>
      </c>
      <c r="P148" s="19"/>
    </row>
    <row r="149" spans="1:16" x14ac:dyDescent="0.2">
      <c r="A149" s="16">
        <v>1</v>
      </c>
      <c r="B149" s="16">
        <v>6399</v>
      </c>
      <c r="C149" s="16">
        <v>5362</v>
      </c>
      <c r="D149" s="16"/>
      <c r="E149" s="16"/>
      <c r="F149" s="16"/>
      <c r="G149" s="16"/>
      <c r="H149" s="17">
        <v>5280.65409</v>
      </c>
      <c r="I149" s="17">
        <v>5625.1036199999999</v>
      </c>
      <c r="J149" s="20">
        <v>10000</v>
      </c>
      <c r="K149" s="17">
        <v>10000</v>
      </c>
      <c r="L149" s="18">
        <v>3783.5056</v>
      </c>
      <c r="M149" s="19" t="s">
        <v>99</v>
      </c>
      <c r="N149" s="19"/>
      <c r="O149" s="19" t="s">
        <v>55</v>
      </c>
      <c r="P149" s="19"/>
    </row>
    <row r="150" spans="1:16" x14ac:dyDescent="0.2">
      <c r="A150" s="16">
        <v>1</v>
      </c>
      <c r="B150" s="16">
        <v>6399</v>
      </c>
      <c r="C150" s="16">
        <v>5365</v>
      </c>
      <c r="D150" s="16"/>
      <c r="E150" s="16"/>
      <c r="F150" s="16"/>
      <c r="G150" s="16"/>
      <c r="H150" s="17">
        <v>24747.31</v>
      </c>
      <c r="I150" s="17">
        <v>24464.02</v>
      </c>
      <c r="J150" s="21">
        <v>30000</v>
      </c>
      <c r="K150" s="17">
        <v>28754.9</v>
      </c>
      <c r="L150" s="18">
        <v>28754.880000000001</v>
      </c>
      <c r="M150" s="19" t="s">
        <v>100</v>
      </c>
      <c r="N150" s="19"/>
      <c r="O150" s="19" t="s">
        <v>55</v>
      </c>
      <c r="P150" s="19"/>
    </row>
    <row r="151" spans="1:16" x14ac:dyDescent="0.2">
      <c r="A151" s="16">
        <v>1</v>
      </c>
      <c r="B151" s="16">
        <v>6399</v>
      </c>
      <c r="C151" s="16">
        <v>5499</v>
      </c>
      <c r="D151" s="16"/>
      <c r="E151" s="16"/>
      <c r="F151" s="16"/>
      <c r="G151" s="16"/>
      <c r="H151" s="17">
        <v>13.6531</v>
      </c>
      <c r="I151" s="17">
        <v>13.691000000000001</v>
      </c>
      <c r="J151" s="1">
        <v>50</v>
      </c>
      <c r="K151" s="17">
        <v>50</v>
      </c>
      <c r="L151" s="18">
        <v>18.591999999999999</v>
      </c>
      <c r="M151" s="19" t="s">
        <v>89</v>
      </c>
      <c r="N151" s="19"/>
      <c r="O151" s="19" t="s">
        <v>55</v>
      </c>
      <c r="P151" s="19"/>
    </row>
    <row r="152" spans="1:16" x14ac:dyDescent="0.2">
      <c r="A152" s="16">
        <v>1</v>
      </c>
      <c r="B152" s="16">
        <v>6409</v>
      </c>
      <c r="C152" s="16">
        <v>5901</v>
      </c>
      <c r="D152" s="16"/>
      <c r="E152" s="16"/>
      <c r="F152" s="16"/>
      <c r="G152" s="16"/>
      <c r="H152" s="17"/>
      <c r="I152" s="17"/>
      <c r="J152" s="20">
        <v>20000</v>
      </c>
      <c r="K152" s="17">
        <v>49971.5</v>
      </c>
      <c r="L152" s="18"/>
      <c r="M152" s="19" t="s">
        <v>101</v>
      </c>
      <c r="N152" s="19"/>
      <c r="O152" s="19" t="s">
        <v>56</v>
      </c>
      <c r="P152" s="19"/>
    </row>
    <row r="153" spans="1:16" x14ac:dyDescent="0.2">
      <c r="J153" s="1"/>
    </row>
    <row r="154" spans="1:16" x14ac:dyDescent="0.2">
      <c r="A154" s="2" t="s">
        <v>58</v>
      </c>
      <c r="B154" s="2"/>
      <c r="C154" s="2"/>
      <c r="D154" s="2"/>
      <c r="E154" s="2"/>
      <c r="F154" s="2"/>
      <c r="G154" s="2"/>
      <c r="H154" s="8">
        <f>SUM(H134:H153)</f>
        <v>93828.479119999989</v>
      </c>
      <c r="I154" s="8">
        <f t="shared" ref="I154:L154" si="24">SUM(I134:I153)</f>
        <v>44982.124529999994</v>
      </c>
      <c r="J154" s="8">
        <f t="shared" si="24"/>
        <v>95650</v>
      </c>
      <c r="K154" s="8">
        <f t="shared" si="24"/>
        <v>138176.4</v>
      </c>
      <c r="L154" s="8">
        <f t="shared" si="24"/>
        <v>42362.274989999998</v>
      </c>
      <c r="M154" s="3"/>
      <c r="N154" s="3"/>
      <c r="O154" s="3"/>
      <c r="P154" s="3"/>
    </row>
    <row r="155" spans="1:16" x14ac:dyDescent="0.2">
      <c r="J155" s="1"/>
    </row>
    <row r="156" spans="1:16" x14ac:dyDescent="0.2">
      <c r="A156" s="16">
        <v>1</v>
      </c>
      <c r="B156" s="16">
        <v>6171</v>
      </c>
      <c r="C156" s="16">
        <v>5166</v>
      </c>
      <c r="D156" s="16">
        <v>90</v>
      </c>
      <c r="E156" s="16"/>
      <c r="F156" s="16"/>
      <c r="G156" s="16"/>
      <c r="H156" s="17">
        <v>54.45</v>
      </c>
      <c r="I156" s="17">
        <v>68.856989999999996</v>
      </c>
      <c r="J156" s="1">
        <v>1000</v>
      </c>
      <c r="K156" s="17">
        <v>1000</v>
      </c>
      <c r="L156" s="18">
        <v>174.82634999999999</v>
      </c>
      <c r="M156" s="19" t="s">
        <v>90</v>
      </c>
      <c r="N156" s="19" t="s">
        <v>60</v>
      </c>
      <c r="O156" s="19" t="s">
        <v>45</v>
      </c>
      <c r="P156" s="19"/>
    </row>
    <row r="157" spans="1:16" x14ac:dyDescent="0.2">
      <c r="A157" s="16">
        <v>1</v>
      </c>
      <c r="B157" s="16">
        <v>6171</v>
      </c>
      <c r="C157" s="16">
        <v>5169</v>
      </c>
      <c r="D157" s="16">
        <v>90</v>
      </c>
      <c r="E157" s="16"/>
      <c r="F157" s="16"/>
      <c r="G157" s="16"/>
      <c r="H157" s="17"/>
      <c r="I157" s="17"/>
      <c r="J157" s="1">
        <v>100</v>
      </c>
      <c r="K157" s="17">
        <v>4665.5</v>
      </c>
      <c r="L157" s="18">
        <v>665.5</v>
      </c>
      <c r="M157" s="19" t="s">
        <v>87</v>
      </c>
      <c r="N157" s="19" t="s">
        <v>60</v>
      </c>
      <c r="O157" s="19" t="s">
        <v>45</v>
      </c>
      <c r="P157" s="19"/>
    </row>
    <row r="158" spans="1:16" x14ac:dyDescent="0.2">
      <c r="A158" s="16">
        <v>1</v>
      </c>
      <c r="B158" s="16">
        <v>6171</v>
      </c>
      <c r="C158" s="16">
        <v>5192</v>
      </c>
      <c r="D158" s="16">
        <v>90</v>
      </c>
      <c r="E158" s="16"/>
      <c r="F158" s="16"/>
      <c r="G158" s="16"/>
      <c r="H158" s="17">
        <v>19.785</v>
      </c>
      <c r="I158" s="17">
        <v>142.38097999999999</v>
      </c>
      <c r="J158" s="1">
        <v>2000</v>
      </c>
      <c r="K158" s="17">
        <v>1334.5</v>
      </c>
      <c r="L158" s="18">
        <v>106.1982</v>
      </c>
      <c r="M158" s="19" t="s">
        <v>102</v>
      </c>
      <c r="N158" s="19" t="s">
        <v>60</v>
      </c>
      <c r="O158" s="19" t="s">
        <v>45</v>
      </c>
      <c r="P158" s="19"/>
    </row>
    <row r="159" spans="1:16" x14ac:dyDescent="0.2">
      <c r="J159" s="1"/>
    </row>
    <row r="160" spans="1:16" x14ac:dyDescent="0.2">
      <c r="A160" s="3" t="s">
        <v>60</v>
      </c>
      <c r="B160" s="2"/>
      <c r="C160" s="2"/>
      <c r="D160" s="2"/>
      <c r="E160" s="2"/>
      <c r="F160" s="2"/>
      <c r="G160" s="2"/>
      <c r="H160" s="8">
        <f>SUM(H155:H159)</f>
        <v>74.234999999999999</v>
      </c>
      <c r="I160" s="8">
        <f t="shared" ref="I160:L160" si="25">SUM(I155:I159)</f>
        <v>211.23796999999999</v>
      </c>
      <c r="J160" s="8">
        <f>SUM(J155:J159)</f>
        <v>3100</v>
      </c>
      <c r="K160" s="8">
        <f t="shared" si="25"/>
        <v>7000</v>
      </c>
      <c r="L160" s="8">
        <f t="shared" si="25"/>
        <v>946.52455000000009</v>
      </c>
      <c r="M160" s="3"/>
      <c r="N160" s="3"/>
      <c r="O160" s="3"/>
      <c r="P160" s="3"/>
    </row>
    <row r="161" spans="1:16" x14ac:dyDescent="0.2">
      <c r="J161" s="1"/>
    </row>
    <row r="162" spans="1:16" x14ac:dyDescent="0.2">
      <c r="A162" s="22">
        <v>1</v>
      </c>
      <c r="B162" s="22">
        <v>2510</v>
      </c>
      <c r="C162" s="22">
        <v>5229</v>
      </c>
      <c r="D162" s="22">
        <v>186</v>
      </c>
      <c r="E162" s="16"/>
      <c r="F162" s="16"/>
      <c r="G162" s="16"/>
      <c r="H162" s="17">
        <v>0</v>
      </c>
      <c r="I162" s="17"/>
      <c r="J162" s="20">
        <v>500</v>
      </c>
      <c r="K162" s="17"/>
      <c r="L162" s="18"/>
      <c r="M162" s="19" t="s">
        <v>108</v>
      </c>
      <c r="N162" s="19" t="s">
        <v>131</v>
      </c>
      <c r="O162" s="19" t="s">
        <v>130</v>
      </c>
    </row>
    <row r="163" spans="1:16" x14ac:dyDescent="0.2">
      <c r="J163" s="1"/>
    </row>
    <row r="164" spans="1:16" x14ac:dyDescent="0.2">
      <c r="A164" s="3" t="s">
        <v>115</v>
      </c>
      <c r="B164" s="2"/>
      <c r="C164" s="2"/>
      <c r="D164" s="2"/>
      <c r="E164" s="2"/>
      <c r="F164" s="2"/>
      <c r="G164" s="2"/>
      <c r="H164" s="8">
        <f>SUM(H161:H163)</f>
        <v>0</v>
      </c>
      <c r="I164" s="8">
        <f t="shared" ref="I164:L164" si="26">SUM(I161:I163)</f>
        <v>0</v>
      </c>
      <c r="J164" s="8">
        <f t="shared" si="26"/>
        <v>500</v>
      </c>
      <c r="K164" s="8">
        <f t="shared" si="26"/>
        <v>0</v>
      </c>
      <c r="L164" s="8">
        <f t="shared" si="26"/>
        <v>0</v>
      </c>
      <c r="M164" s="3"/>
      <c r="N164" s="3"/>
      <c r="O164" s="3"/>
    </row>
    <row r="165" spans="1:16" x14ac:dyDescent="0.2">
      <c r="J165" s="1"/>
    </row>
    <row r="166" spans="1:16" x14ac:dyDescent="0.2">
      <c r="J166" s="1"/>
    </row>
    <row r="167" spans="1:16" x14ac:dyDescent="0.2">
      <c r="A167" s="16">
        <v>1</v>
      </c>
      <c r="B167" s="16">
        <v>3419</v>
      </c>
      <c r="C167" s="16">
        <v>5213</v>
      </c>
      <c r="D167" s="16">
        <v>187</v>
      </c>
      <c r="E167" s="16"/>
      <c r="F167" s="16"/>
      <c r="G167" s="16"/>
      <c r="H167" s="17">
        <v>6000</v>
      </c>
      <c r="I167" s="17">
        <v>11276</v>
      </c>
      <c r="J167" s="1"/>
      <c r="K167" s="17">
        <v>11169</v>
      </c>
      <c r="L167" s="18">
        <v>11169</v>
      </c>
      <c r="M167" s="19" t="s">
        <v>103</v>
      </c>
      <c r="N167" s="19" t="s">
        <v>104</v>
      </c>
      <c r="O167" s="19" t="s">
        <v>42</v>
      </c>
      <c r="P167" s="19"/>
    </row>
    <row r="168" spans="1:16" x14ac:dyDescent="0.2">
      <c r="A168" s="22">
        <v>1</v>
      </c>
      <c r="B168" s="22">
        <v>3419</v>
      </c>
      <c r="C168" s="22">
        <v>5222</v>
      </c>
      <c r="D168" s="22">
        <v>187</v>
      </c>
      <c r="E168" s="22"/>
      <c r="F168" s="22"/>
      <c r="G168" s="22"/>
      <c r="H168" s="23">
        <v>4000</v>
      </c>
      <c r="I168" s="23">
        <v>5224</v>
      </c>
      <c r="J168" s="20">
        <v>21000</v>
      </c>
      <c r="K168" s="17">
        <v>5331</v>
      </c>
      <c r="L168" s="18">
        <v>5325</v>
      </c>
      <c r="M168" s="19" t="s">
        <v>105</v>
      </c>
      <c r="N168" s="19" t="s">
        <v>104</v>
      </c>
      <c r="O168" s="19" t="s">
        <v>42</v>
      </c>
      <c r="P168" s="19"/>
    </row>
    <row r="169" spans="1:16" x14ac:dyDescent="0.2">
      <c r="J169" s="1"/>
    </row>
    <row r="170" spans="1:16" x14ac:dyDescent="0.2">
      <c r="A170" s="3" t="s">
        <v>104</v>
      </c>
      <c r="B170" s="2"/>
      <c r="C170" s="2"/>
      <c r="D170" s="2"/>
      <c r="E170" s="2"/>
      <c r="F170" s="2"/>
      <c r="G170" s="2"/>
      <c r="H170" s="8">
        <f>SUM(H161:H169)</f>
        <v>10000</v>
      </c>
      <c r="I170" s="8">
        <f t="shared" ref="I170:L170" si="27">SUM(I161:I169)</f>
        <v>16500</v>
      </c>
      <c r="J170" s="8">
        <f>SUM(J165:J169)</f>
        <v>21000</v>
      </c>
      <c r="K170" s="8">
        <f t="shared" si="27"/>
        <v>16500</v>
      </c>
      <c r="L170" s="8">
        <f t="shared" si="27"/>
        <v>16494</v>
      </c>
      <c r="M170" s="3"/>
      <c r="N170" s="3"/>
      <c r="O170" s="3"/>
      <c r="P170" s="3"/>
    </row>
    <row r="171" spans="1:16" x14ac:dyDescent="0.2">
      <c r="J171" s="1"/>
    </row>
    <row r="172" spans="1:16" x14ac:dyDescent="0.2">
      <c r="A172" s="16">
        <v>1</v>
      </c>
      <c r="B172" s="16">
        <v>3319</v>
      </c>
      <c r="C172" s="16">
        <v>5212</v>
      </c>
      <c r="D172" s="16">
        <v>188</v>
      </c>
      <c r="E172" s="16"/>
      <c r="F172" s="16"/>
      <c r="G172" s="16"/>
      <c r="H172" s="17"/>
      <c r="I172" s="17">
        <v>75</v>
      </c>
      <c r="J172" s="1"/>
      <c r="K172" s="17"/>
      <c r="L172" s="18"/>
      <c r="M172" s="19" t="s">
        <v>106</v>
      </c>
      <c r="N172" s="19" t="s">
        <v>107</v>
      </c>
      <c r="O172" s="19" t="s">
        <v>41</v>
      </c>
      <c r="P172" s="19"/>
    </row>
    <row r="173" spans="1:16" x14ac:dyDescent="0.2">
      <c r="A173" s="16">
        <v>1</v>
      </c>
      <c r="B173" s="16">
        <v>3419</v>
      </c>
      <c r="C173" s="16">
        <v>5222</v>
      </c>
      <c r="D173" s="16">
        <v>188</v>
      </c>
      <c r="E173" s="16"/>
      <c r="F173" s="16"/>
      <c r="G173" s="16"/>
      <c r="H173" s="17"/>
      <c r="I173" s="17"/>
      <c r="J173" s="1"/>
      <c r="K173" s="17">
        <v>30</v>
      </c>
      <c r="L173" s="18">
        <v>30</v>
      </c>
      <c r="M173" s="19" t="s">
        <v>105</v>
      </c>
      <c r="N173" s="19" t="s">
        <v>107</v>
      </c>
      <c r="O173" s="19" t="s">
        <v>42</v>
      </c>
      <c r="P173" s="19"/>
    </row>
    <row r="174" spans="1:16" x14ac:dyDescent="0.2">
      <c r="A174" s="16">
        <v>1</v>
      </c>
      <c r="B174" s="16">
        <v>4379</v>
      </c>
      <c r="C174" s="16">
        <v>5222</v>
      </c>
      <c r="D174" s="16">
        <v>188</v>
      </c>
      <c r="E174" s="16"/>
      <c r="F174" s="16"/>
      <c r="G174" s="16"/>
      <c r="H174" s="17"/>
      <c r="I174" s="17">
        <v>15</v>
      </c>
      <c r="J174" s="1"/>
      <c r="K174" s="17"/>
      <c r="L174" s="18"/>
      <c r="M174" s="19" t="s">
        <v>105</v>
      </c>
      <c r="N174" s="19" t="s">
        <v>107</v>
      </c>
      <c r="O174" s="19" t="s">
        <v>43</v>
      </c>
      <c r="P174" s="19"/>
    </row>
    <row r="175" spans="1:16" x14ac:dyDescent="0.2">
      <c r="A175" s="16">
        <v>1</v>
      </c>
      <c r="B175" s="16">
        <v>6409</v>
      </c>
      <c r="C175" s="16">
        <v>5213</v>
      </c>
      <c r="D175" s="16">
        <v>188</v>
      </c>
      <c r="E175" s="16"/>
      <c r="F175" s="16"/>
      <c r="G175" s="16"/>
      <c r="H175" s="17">
        <v>20</v>
      </c>
      <c r="I175" s="17"/>
      <c r="J175" s="1"/>
      <c r="K175" s="17"/>
      <c r="L175" s="18"/>
      <c r="M175" s="19" t="s">
        <v>103</v>
      </c>
      <c r="N175" s="19" t="s">
        <v>107</v>
      </c>
      <c r="O175" s="19" t="s">
        <v>56</v>
      </c>
      <c r="P175" s="19"/>
    </row>
    <row r="176" spans="1:16" x14ac:dyDescent="0.2">
      <c r="A176" s="16">
        <v>1</v>
      </c>
      <c r="B176" s="16">
        <v>6409</v>
      </c>
      <c r="C176" s="16">
        <v>5229</v>
      </c>
      <c r="D176" s="16">
        <v>188</v>
      </c>
      <c r="E176" s="16"/>
      <c r="F176" s="16"/>
      <c r="G176" s="16"/>
      <c r="H176" s="17">
        <v>20</v>
      </c>
      <c r="I176" s="17"/>
      <c r="J176" s="1"/>
      <c r="K176" s="17"/>
      <c r="L176" s="18"/>
      <c r="M176" s="19" t="s">
        <v>108</v>
      </c>
      <c r="N176" s="19" t="s">
        <v>107</v>
      </c>
      <c r="O176" s="19" t="s">
        <v>56</v>
      </c>
      <c r="P176" s="19"/>
    </row>
    <row r="177" spans="1:16" x14ac:dyDescent="0.2">
      <c r="A177" s="22">
        <v>1</v>
      </c>
      <c r="B177" s="22">
        <v>6409</v>
      </c>
      <c r="C177" s="22">
        <v>5492</v>
      </c>
      <c r="D177" s="22">
        <v>188</v>
      </c>
      <c r="E177" s="22"/>
      <c r="F177" s="22"/>
      <c r="G177" s="22"/>
      <c r="H177" s="23">
        <v>20</v>
      </c>
      <c r="I177" s="23"/>
      <c r="J177" s="20">
        <v>600</v>
      </c>
      <c r="K177" s="17">
        <v>210</v>
      </c>
      <c r="L177" s="18"/>
      <c r="M177" s="19" t="s">
        <v>109</v>
      </c>
      <c r="N177" s="19" t="s">
        <v>107</v>
      </c>
      <c r="O177" s="19" t="s">
        <v>56</v>
      </c>
      <c r="P177" s="19"/>
    </row>
    <row r="178" spans="1:16" x14ac:dyDescent="0.2">
      <c r="J178" s="1"/>
    </row>
    <row r="179" spans="1:16" x14ac:dyDescent="0.2">
      <c r="A179" s="3" t="s">
        <v>107</v>
      </c>
      <c r="B179" s="2"/>
      <c r="C179" s="2"/>
      <c r="D179" s="2"/>
      <c r="E179" s="2"/>
      <c r="F179" s="2"/>
      <c r="G179" s="2"/>
      <c r="H179" s="8">
        <f>SUM(H171:H178)</f>
        <v>60</v>
      </c>
      <c r="I179" s="8">
        <f t="shared" ref="I179:L179" si="28">SUM(I171:I178)</f>
        <v>90</v>
      </c>
      <c r="J179" s="8">
        <f t="shared" si="28"/>
        <v>600</v>
      </c>
      <c r="K179" s="8">
        <f t="shared" si="28"/>
        <v>240</v>
      </c>
      <c r="L179" s="8">
        <f t="shared" si="28"/>
        <v>30</v>
      </c>
      <c r="M179" s="3"/>
      <c r="N179" s="3"/>
      <c r="O179" s="3"/>
      <c r="P179" s="3"/>
    </row>
    <row r="180" spans="1:16" x14ac:dyDescent="0.2">
      <c r="J180" s="1"/>
    </row>
    <row r="181" spans="1:16" x14ac:dyDescent="0.2">
      <c r="A181" s="16">
        <v>1</v>
      </c>
      <c r="B181" s="16">
        <v>3419</v>
      </c>
      <c r="C181" s="16">
        <v>5212</v>
      </c>
      <c r="D181" s="16">
        <v>190</v>
      </c>
      <c r="E181" s="16"/>
      <c r="F181" s="16"/>
      <c r="G181" s="16"/>
      <c r="H181" s="17"/>
      <c r="I181" s="17"/>
      <c r="J181" s="1"/>
      <c r="K181" s="17">
        <v>20</v>
      </c>
      <c r="L181" s="18"/>
      <c r="M181" s="19" t="s">
        <v>106</v>
      </c>
      <c r="N181" s="19" t="s">
        <v>75</v>
      </c>
      <c r="O181" s="19" t="s">
        <v>42</v>
      </c>
      <c r="P181" s="19"/>
    </row>
    <row r="182" spans="1:16" x14ac:dyDescent="0.2">
      <c r="A182" s="16">
        <v>1</v>
      </c>
      <c r="B182" s="16">
        <v>3419</v>
      </c>
      <c r="C182" s="16">
        <v>5213</v>
      </c>
      <c r="D182" s="16">
        <v>190</v>
      </c>
      <c r="E182" s="16"/>
      <c r="F182" s="16"/>
      <c r="G182" s="16"/>
      <c r="H182" s="17">
        <v>1456</v>
      </c>
      <c r="I182" s="17">
        <v>1091</v>
      </c>
      <c r="J182" s="24"/>
      <c r="K182" s="17">
        <v>855</v>
      </c>
      <c r="L182" s="18">
        <v>855</v>
      </c>
      <c r="M182" s="19" t="s">
        <v>103</v>
      </c>
      <c r="N182" s="19" t="s">
        <v>75</v>
      </c>
      <c r="O182" s="19" t="s">
        <v>42</v>
      </c>
      <c r="P182" s="19"/>
    </row>
    <row r="183" spans="1:16" x14ac:dyDescent="0.2">
      <c r="A183" s="22">
        <v>1</v>
      </c>
      <c r="B183" s="22">
        <v>3419</v>
      </c>
      <c r="C183" s="22">
        <v>5222</v>
      </c>
      <c r="D183" s="22">
        <v>190</v>
      </c>
      <c r="E183" s="22"/>
      <c r="F183" s="22"/>
      <c r="G183" s="22"/>
      <c r="H183" s="23">
        <v>22889</v>
      </c>
      <c r="I183" s="23">
        <v>17055</v>
      </c>
      <c r="J183" s="25">
        <v>27000</v>
      </c>
      <c r="K183" s="17">
        <v>23391</v>
      </c>
      <c r="L183" s="18">
        <v>20227.628939999999</v>
      </c>
      <c r="M183" s="19" t="s">
        <v>105</v>
      </c>
      <c r="N183" s="19" t="s">
        <v>75</v>
      </c>
      <c r="O183" s="19" t="s">
        <v>42</v>
      </c>
      <c r="P183" s="19"/>
    </row>
    <row r="184" spans="1:16" x14ac:dyDescent="0.2">
      <c r="A184" s="16">
        <v>1</v>
      </c>
      <c r="B184" s="16">
        <v>3419</v>
      </c>
      <c r="C184" s="16">
        <v>5493</v>
      </c>
      <c r="D184" s="16">
        <v>190</v>
      </c>
      <c r="E184" s="16"/>
      <c r="F184" s="16"/>
      <c r="G184" s="16"/>
      <c r="H184" s="17">
        <v>140</v>
      </c>
      <c r="I184" s="17">
        <v>142</v>
      </c>
      <c r="J184" s="1"/>
      <c r="K184" s="17">
        <v>234</v>
      </c>
      <c r="L184" s="18">
        <v>181.59700000000001</v>
      </c>
      <c r="M184" s="19" t="s">
        <v>110</v>
      </c>
      <c r="N184" s="19" t="s">
        <v>75</v>
      </c>
      <c r="O184" s="19" t="s">
        <v>42</v>
      </c>
      <c r="P184" s="19"/>
    </row>
    <row r="185" spans="1:16" x14ac:dyDescent="0.2">
      <c r="J185" s="1"/>
    </row>
    <row r="186" spans="1:16" x14ac:dyDescent="0.2">
      <c r="A186" s="3" t="s">
        <v>75</v>
      </c>
      <c r="B186" s="2"/>
      <c r="C186" s="2"/>
      <c r="D186" s="2"/>
      <c r="E186" s="2"/>
      <c r="F186" s="2"/>
      <c r="G186" s="2"/>
      <c r="H186" s="8">
        <f>SUM(H180:H185)</f>
        <v>24485</v>
      </c>
      <c r="I186" s="8">
        <f t="shared" ref="I186:L186" si="29">SUM(I180:I185)</f>
        <v>18288</v>
      </c>
      <c r="J186" s="8">
        <f t="shared" si="29"/>
        <v>27000</v>
      </c>
      <c r="K186" s="8">
        <f t="shared" si="29"/>
        <v>24500</v>
      </c>
      <c r="L186" s="8">
        <f t="shared" si="29"/>
        <v>21264.22594</v>
      </c>
      <c r="M186" s="3"/>
      <c r="N186" s="3"/>
      <c r="O186" s="3"/>
      <c r="P186" s="3"/>
    </row>
    <row r="187" spans="1:16" x14ac:dyDescent="0.2">
      <c r="J187" s="1"/>
    </row>
    <row r="188" spans="1:16" x14ac:dyDescent="0.2">
      <c r="A188" s="16">
        <v>1</v>
      </c>
      <c r="B188" s="16">
        <v>3319</v>
      </c>
      <c r="C188" s="16">
        <v>5212</v>
      </c>
      <c r="D188" s="16">
        <v>191</v>
      </c>
      <c r="E188" s="16"/>
      <c r="F188" s="16"/>
      <c r="G188" s="16"/>
      <c r="H188" s="17">
        <v>422</v>
      </c>
      <c r="I188" s="17">
        <v>834</v>
      </c>
      <c r="J188" s="1"/>
      <c r="K188" s="17">
        <v>1129</v>
      </c>
      <c r="L188" s="18">
        <v>1129</v>
      </c>
      <c r="M188" s="19" t="s">
        <v>106</v>
      </c>
      <c r="N188" s="19" t="s">
        <v>76</v>
      </c>
      <c r="O188" s="19" t="s">
        <v>41</v>
      </c>
      <c r="P188" s="19"/>
    </row>
    <row r="189" spans="1:16" x14ac:dyDescent="0.2">
      <c r="A189" s="16">
        <v>1</v>
      </c>
      <c r="B189" s="16">
        <v>3319</v>
      </c>
      <c r="C189" s="16">
        <v>5221</v>
      </c>
      <c r="D189" s="16">
        <v>191</v>
      </c>
      <c r="E189" s="16"/>
      <c r="F189" s="16"/>
      <c r="G189" s="16"/>
      <c r="H189" s="17">
        <v>64</v>
      </c>
      <c r="I189" s="17">
        <v>63</v>
      </c>
      <c r="J189" s="1"/>
      <c r="K189" s="17">
        <v>74</v>
      </c>
      <c r="L189" s="18">
        <v>74</v>
      </c>
      <c r="M189" s="19" t="s">
        <v>111</v>
      </c>
      <c r="N189" s="19" t="s">
        <v>76</v>
      </c>
      <c r="O189" s="19" t="s">
        <v>41</v>
      </c>
      <c r="P189" s="19"/>
    </row>
    <row r="190" spans="1:16" x14ac:dyDescent="0.2">
      <c r="A190" s="22">
        <v>1</v>
      </c>
      <c r="B190" s="22">
        <v>3319</v>
      </c>
      <c r="C190" s="22">
        <v>5222</v>
      </c>
      <c r="D190" s="22">
        <v>191</v>
      </c>
      <c r="E190" s="22"/>
      <c r="F190" s="22"/>
      <c r="G190" s="22"/>
      <c r="H190" s="23">
        <v>2154.6733599999998</v>
      </c>
      <c r="I190" s="23">
        <v>2182</v>
      </c>
      <c r="J190" s="20">
        <v>4000</v>
      </c>
      <c r="K190" s="17">
        <v>2242</v>
      </c>
      <c r="L190" s="18">
        <v>2242</v>
      </c>
      <c r="M190" s="19" t="s">
        <v>105</v>
      </c>
      <c r="N190" s="19" t="s">
        <v>76</v>
      </c>
      <c r="O190" s="19" t="s">
        <v>41</v>
      </c>
      <c r="P190" s="19"/>
    </row>
    <row r="191" spans="1:16" x14ac:dyDescent="0.2">
      <c r="A191" s="16">
        <v>1</v>
      </c>
      <c r="B191" s="16">
        <v>3319</v>
      </c>
      <c r="C191" s="16">
        <v>5339</v>
      </c>
      <c r="D191" s="16">
        <v>191</v>
      </c>
      <c r="E191" s="16"/>
      <c r="F191" s="16"/>
      <c r="G191" s="16"/>
      <c r="H191" s="17">
        <v>16</v>
      </c>
      <c r="I191" s="17">
        <v>16</v>
      </c>
      <c r="J191" s="1"/>
      <c r="K191" s="17">
        <v>17</v>
      </c>
      <c r="L191" s="18">
        <v>17</v>
      </c>
      <c r="M191" s="19" t="s">
        <v>112</v>
      </c>
      <c r="N191" s="19" t="s">
        <v>76</v>
      </c>
      <c r="O191" s="19" t="s">
        <v>41</v>
      </c>
      <c r="P191" s="19"/>
    </row>
    <row r="192" spans="1:16" x14ac:dyDescent="0.2">
      <c r="A192" s="16">
        <v>1</v>
      </c>
      <c r="B192" s="16">
        <v>3319</v>
      </c>
      <c r="C192" s="16">
        <v>5493</v>
      </c>
      <c r="D192" s="16">
        <v>191</v>
      </c>
      <c r="E192" s="16"/>
      <c r="F192" s="16"/>
      <c r="G192" s="16"/>
      <c r="H192" s="17">
        <v>180</v>
      </c>
      <c r="I192" s="17">
        <v>138</v>
      </c>
      <c r="J192" s="1"/>
      <c r="K192" s="17">
        <v>38</v>
      </c>
      <c r="L192" s="18">
        <v>38</v>
      </c>
      <c r="M192" s="19" t="s">
        <v>110</v>
      </c>
      <c r="N192" s="19" t="s">
        <v>76</v>
      </c>
      <c r="O192" s="19" t="s">
        <v>41</v>
      </c>
      <c r="P192" s="19"/>
    </row>
    <row r="193" spans="1:16" x14ac:dyDescent="0.2">
      <c r="J193" s="1"/>
    </row>
    <row r="194" spans="1:16" x14ac:dyDescent="0.2">
      <c r="A194" s="3" t="s">
        <v>76</v>
      </c>
      <c r="B194" s="2"/>
      <c r="C194" s="2"/>
      <c r="D194" s="2"/>
      <c r="E194" s="2"/>
      <c r="F194" s="2"/>
      <c r="G194" s="2"/>
      <c r="H194" s="8">
        <f>SUM(H187:H193)</f>
        <v>2836.6733599999998</v>
      </c>
      <c r="I194" s="8">
        <f t="shared" ref="I194:L194" si="30">SUM(I187:I193)</f>
        <v>3233</v>
      </c>
      <c r="J194" s="8">
        <f t="shared" si="30"/>
        <v>4000</v>
      </c>
      <c r="K194" s="8">
        <f t="shared" si="30"/>
        <v>3500</v>
      </c>
      <c r="L194" s="8">
        <f t="shared" si="30"/>
        <v>3500</v>
      </c>
      <c r="M194" s="3"/>
      <c r="N194" s="3"/>
      <c r="O194" s="3"/>
      <c r="P194" s="3"/>
    </row>
    <row r="195" spans="1:16" x14ac:dyDescent="0.2">
      <c r="J195" s="1"/>
    </row>
    <row r="196" spans="1:16" x14ac:dyDescent="0.2">
      <c r="A196" s="16">
        <v>1</v>
      </c>
      <c r="B196" s="16">
        <v>3799</v>
      </c>
      <c r="C196" s="16">
        <v>5212</v>
      </c>
      <c r="D196" s="16">
        <v>192</v>
      </c>
      <c r="E196" s="16"/>
      <c r="F196" s="16"/>
      <c r="G196" s="16"/>
      <c r="H196" s="17"/>
      <c r="I196" s="17">
        <v>48</v>
      </c>
      <c r="J196" s="1"/>
      <c r="K196" s="17">
        <v>44</v>
      </c>
      <c r="L196" s="18">
        <v>44</v>
      </c>
      <c r="M196" s="19" t="s">
        <v>106</v>
      </c>
      <c r="N196" s="19" t="s">
        <v>77</v>
      </c>
      <c r="O196" s="19" t="s">
        <v>78</v>
      </c>
      <c r="P196" s="19"/>
    </row>
    <row r="197" spans="1:16" x14ac:dyDescent="0.2">
      <c r="A197" s="16">
        <v>1</v>
      </c>
      <c r="B197" s="16">
        <v>3799</v>
      </c>
      <c r="C197" s="16">
        <v>5213</v>
      </c>
      <c r="D197" s="16">
        <v>192</v>
      </c>
      <c r="E197" s="16"/>
      <c r="F197" s="16"/>
      <c r="G197" s="16"/>
      <c r="H197" s="17"/>
      <c r="I197" s="17">
        <v>9.9</v>
      </c>
      <c r="J197" s="1"/>
      <c r="K197" s="17"/>
      <c r="L197" s="18"/>
      <c r="M197" s="19" t="s">
        <v>103</v>
      </c>
      <c r="N197" s="19" t="s">
        <v>77</v>
      </c>
      <c r="O197" s="19" t="s">
        <v>78</v>
      </c>
      <c r="P197" s="19"/>
    </row>
    <row r="198" spans="1:16" x14ac:dyDescent="0.2">
      <c r="A198" s="22">
        <v>1</v>
      </c>
      <c r="B198" s="22">
        <v>3799</v>
      </c>
      <c r="C198" s="22">
        <v>5222</v>
      </c>
      <c r="D198" s="22">
        <v>192</v>
      </c>
      <c r="E198" s="22"/>
      <c r="F198" s="22"/>
      <c r="G198" s="22"/>
      <c r="H198" s="23">
        <v>50</v>
      </c>
      <c r="I198" s="23">
        <v>59.499989999999997</v>
      </c>
      <c r="J198" s="20">
        <v>500</v>
      </c>
      <c r="K198" s="17">
        <v>214.6</v>
      </c>
      <c r="L198" s="18">
        <v>85</v>
      </c>
      <c r="M198" s="19" t="s">
        <v>105</v>
      </c>
      <c r="N198" s="19" t="s">
        <v>77</v>
      </c>
      <c r="O198" s="19" t="s">
        <v>78</v>
      </c>
      <c r="P198" s="19"/>
    </row>
    <row r="199" spans="1:16" x14ac:dyDescent="0.2">
      <c r="A199" s="16">
        <v>1</v>
      </c>
      <c r="B199" s="16">
        <v>3799</v>
      </c>
      <c r="C199" s="16">
        <v>5331</v>
      </c>
      <c r="D199" s="16">
        <v>192</v>
      </c>
      <c r="E199" s="16"/>
      <c r="F199" s="16"/>
      <c r="G199" s="16"/>
      <c r="H199" s="17">
        <v>145</v>
      </c>
      <c r="I199" s="17"/>
      <c r="J199" s="1"/>
      <c r="K199" s="17"/>
      <c r="L199" s="18"/>
      <c r="M199" s="19" t="s">
        <v>113</v>
      </c>
      <c r="N199" s="19" t="s">
        <v>77</v>
      </c>
      <c r="O199" s="19" t="s">
        <v>78</v>
      </c>
      <c r="P199" s="19"/>
    </row>
    <row r="200" spans="1:16" x14ac:dyDescent="0.2">
      <c r="A200" s="16">
        <v>1</v>
      </c>
      <c r="B200" s="16">
        <v>3799</v>
      </c>
      <c r="C200" s="16">
        <v>5339</v>
      </c>
      <c r="D200" s="16">
        <v>192</v>
      </c>
      <c r="E200" s="16"/>
      <c r="F200" s="16"/>
      <c r="G200" s="16"/>
      <c r="H200" s="17">
        <v>63</v>
      </c>
      <c r="I200" s="17">
        <v>106.6</v>
      </c>
      <c r="J200" s="1"/>
      <c r="K200" s="17">
        <v>116.1</v>
      </c>
      <c r="L200" s="18">
        <v>90</v>
      </c>
      <c r="M200" s="19" t="s">
        <v>112</v>
      </c>
      <c r="N200" s="19" t="s">
        <v>77</v>
      </c>
      <c r="O200" s="19" t="s">
        <v>78</v>
      </c>
      <c r="P200" s="19"/>
    </row>
    <row r="201" spans="1:16" x14ac:dyDescent="0.2">
      <c r="A201" s="16">
        <v>1</v>
      </c>
      <c r="B201" s="16">
        <v>3799</v>
      </c>
      <c r="C201" s="16">
        <v>5493</v>
      </c>
      <c r="D201" s="16">
        <v>192</v>
      </c>
      <c r="E201" s="16"/>
      <c r="F201" s="16"/>
      <c r="G201" s="16"/>
      <c r="H201" s="17">
        <v>39.799999999999997</v>
      </c>
      <c r="I201" s="17">
        <v>39.68253</v>
      </c>
      <c r="J201" s="1"/>
      <c r="K201" s="17">
        <v>125.3</v>
      </c>
      <c r="L201" s="18">
        <v>95</v>
      </c>
      <c r="M201" s="19" t="s">
        <v>110</v>
      </c>
      <c r="N201" s="19" t="s">
        <v>77</v>
      </c>
      <c r="O201" s="19" t="s">
        <v>78</v>
      </c>
      <c r="P201" s="19"/>
    </row>
    <row r="202" spans="1:16" x14ac:dyDescent="0.2">
      <c r="J202" s="1"/>
    </row>
    <row r="203" spans="1:16" x14ac:dyDescent="0.2">
      <c r="A203" s="3" t="s">
        <v>77</v>
      </c>
      <c r="B203" s="2"/>
      <c r="C203" s="2"/>
      <c r="D203" s="2"/>
      <c r="E203" s="2"/>
      <c r="F203" s="2"/>
      <c r="G203" s="2"/>
      <c r="H203" s="8">
        <f>SUM(H195:H202)</f>
        <v>297.8</v>
      </c>
      <c r="I203" s="8">
        <f t="shared" ref="I203:L203" si="31">SUM(I195:I202)</f>
        <v>263.68252000000001</v>
      </c>
      <c r="J203" s="8">
        <f t="shared" si="31"/>
        <v>500</v>
      </c>
      <c r="K203" s="8">
        <f t="shared" si="31"/>
        <v>500.00000000000006</v>
      </c>
      <c r="L203" s="8">
        <f t="shared" si="31"/>
        <v>314</v>
      </c>
      <c r="M203" s="3"/>
      <c r="N203" s="3"/>
      <c r="O203" s="3"/>
      <c r="P203" s="3"/>
    </row>
    <row r="204" spans="1:16" x14ac:dyDescent="0.2">
      <c r="J204" s="1"/>
    </row>
    <row r="205" spans="1:16" x14ac:dyDescent="0.2">
      <c r="A205" s="16">
        <v>1</v>
      </c>
      <c r="B205" s="16">
        <v>4379</v>
      </c>
      <c r="C205" s="16">
        <v>5213</v>
      </c>
      <c r="D205" s="16">
        <v>193</v>
      </c>
      <c r="E205" s="16"/>
      <c r="F205" s="16"/>
      <c r="G205" s="16"/>
      <c r="H205" s="17">
        <v>174</v>
      </c>
      <c r="I205" s="17">
        <v>212.2</v>
      </c>
      <c r="J205" s="1"/>
      <c r="K205" s="17">
        <v>211.4</v>
      </c>
      <c r="L205" s="18">
        <v>211.4</v>
      </c>
      <c r="M205" s="19" t="s">
        <v>103</v>
      </c>
      <c r="N205" s="19" t="s">
        <v>79</v>
      </c>
      <c r="O205" s="19" t="s">
        <v>43</v>
      </c>
      <c r="P205" s="19"/>
    </row>
    <row r="206" spans="1:16" x14ac:dyDescent="0.2">
      <c r="A206" s="16">
        <v>1</v>
      </c>
      <c r="B206" s="16">
        <v>4379</v>
      </c>
      <c r="C206" s="16">
        <v>5221</v>
      </c>
      <c r="D206" s="16">
        <v>193</v>
      </c>
      <c r="E206" s="16"/>
      <c r="F206" s="16"/>
      <c r="G206" s="16"/>
      <c r="H206" s="17">
        <v>1239</v>
      </c>
      <c r="I206" s="17">
        <v>1233.5</v>
      </c>
      <c r="J206" s="1"/>
      <c r="K206" s="17">
        <v>982.8</v>
      </c>
      <c r="L206" s="18">
        <v>858.7</v>
      </c>
      <c r="M206" s="19" t="s">
        <v>111</v>
      </c>
      <c r="N206" s="19" t="s">
        <v>79</v>
      </c>
      <c r="O206" s="19" t="s">
        <v>43</v>
      </c>
      <c r="P206" s="19"/>
    </row>
    <row r="207" spans="1:16" x14ac:dyDescent="0.2">
      <c r="A207" s="22">
        <v>1</v>
      </c>
      <c r="B207" s="22">
        <v>4379</v>
      </c>
      <c r="C207" s="22">
        <v>5222</v>
      </c>
      <c r="D207" s="22">
        <v>193</v>
      </c>
      <c r="E207" s="22"/>
      <c r="F207" s="22"/>
      <c r="G207" s="22"/>
      <c r="H207" s="23">
        <v>1180</v>
      </c>
      <c r="I207" s="23">
        <v>1431.2</v>
      </c>
      <c r="J207" s="20">
        <v>4300</v>
      </c>
      <c r="K207" s="17">
        <v>1628.7</v>
      </c>
      <c r="L207" s="18">
        <v>1628.5</v>
      </c>
      <c r="M207" s="19" t="s">
        <v>105</v>
      </c>
      <c r="N207" s="19" t="s">
        <v>79</v>
      </c>
      <c r="O207" s="19" t="s">
        <v>43</v>
      </c>
      <c r="P207" s="19"/>
    </row>
    <row r="208" spans="1:16" x14ac:dyDescent="0.2">
      <c r="A208" s="16">
        <v>1</v>
      </c>
      <c r="B208" s="16">
        <v>4379</v>
      </c>
      <c r="C208" s="16">
        <v>5223</v>
      </c>
      <c r="D208" s="16">
        <v>193</v>
      </c>
      <c r="E208" s="16"/>
      <c r="F208" s="16"/>
      <c r="G208" s="16"/>
      <c r="H208" s="17">
        <v>400</v>
      </c>
      <c r="I208" s="17">
        <v>612.20000000000005</v>
      </c>
      <c r="J208" s="1"/>
      <c r="K208" s="17">
        <v>677.1</v>
      </c>
      <c r="L208" s="18">
        <v>677.1</v>
      </c>
      <c r="M208" s="19" t="s">
        <v>114</v>
      </c>
      <c r="N208" s="19" t="s">
        <v>79</v>
      </c>
      <c r="O208" s="19" t="s">
        <v>43</v>
      </c>
      <c r="P208" s="19"/>
    </row>
    <row r="209" spans="1:16" x14ac:dyDescent="0.2">
      <c r="J209" s="1"/>
    </row>
    <row r="210" spans="1:16" x14ac:dyDescent="0.2">
      <c r="A210" s="3" t="s">
        <v>79</v>
      </c>
      <c r="B210" s="2"/>
      <c r="C210" s="2"/>
      <c r="D210" s="2"/>
      <c r="E210" s="2"/>
      <c r="F210" s="2"/>
      <c r="G210" s="2"/>
      <c r="H210" s="8">
        <f>SUM(H204:H209)</f>
        <v>2993</v>
      </c>
      <c r="I210" s="8">
        <f t="shared" ref="I210:L210" si="32">SUM(I204:I209)</f>
        <v>3489.1000000000004</v>
      </c>
      <c r="J210" s="8">
        <f t="shared" si="32"/>
        <v>4300</v>
      </c>
      <c r="K210" s="8">
        <f t="shared" si="32"/>
        <v>3500</v>
      </c>
      <c r="L210" s="8">
        <f t="shared" si="32"/>
        <v>3375.7000000000003</v>
      </c>
      <c r="M210" s="3"/>
      <c r="N210" s="3"/>
      <c r="O210" s="3"/>
      <c r="P210" s="3"/>
    </row>
    <row r="211" spans="1:16" x14ac:dyDescent="0.2">
      <c r="J211" s="1"/>
    </row>
    <row r="212" spans="1:16" x14ac:dyDescent="0.2">
      <c r="A212" s="16">
        <v>1</v>
      </c>
      <c r="B212" s="16">
        <v>3299</v>
      </c>
      <c r="C212" s="16">
        <v>5493</v>
      </c>
      <c r="D212" s="16">
        <v>194</v>
      </c>
      <c r="E212" s="16"/>
      <c r="F212" s="16"/>
      <c r="G212" s="16"/>
      <c r="H212" s="17">
        <v>792.54</v>
      </c>
      <c r="I212" s="17"/>
      <c r="J212" s="1"/>
      <c r="K212" s="17"/>
      <c r="L212" s="18"/>
      <c r="M212" s="19" t="s">
        <v>110</v>
      </c>
      <c r="N212" s="19" t="s">
        <v>115</v>
      </c>
      <c r="O212" s="19" t="s">
        <v>116</v>
      </c>
      <c r="P212" s="19"/>
    </row>
    <row r="213" spans="1:16" x14ac:dyDescent="0.2">
      <c r="J213" s="1"/>
    </row>
    <row r="214" spans="1:16" x14ac:dyDescent="0.2">
      <c r="A214" s="3" t="s">
        <v>115</v>
      </c>
      <c r="B214" s="2"/>
      <c r="C214" s="2"/>
      <c r="D214" s="2"/>
      <c r="E214" s="2"/>
      <c r="F214" s="2"/>
      <c r="G214" s="2"/>
      <c r="H214" s="8">
        <f>SUM(H211:H213)</f>
        <v>792.54</v>
      </c>
      <c r="I214" s="8">
        <f t="shared" ref="I214:L214" si="33">SUM(I211:I213)</f>
        <v>0</v>
      </c>
      <c r="J214" s="8">
        <f t="shared" si="33"/>
        <v>0</v>
      </c>
      <c r="K214" s="8">
        <f t="shared" si="33"/>
        <v>0</v>
      </c>
      <c r="L214" s="8">
        <f t="shared" si="33"/>
        <v>0</v>
      </c>
      <c r="M214" s="3"/>
      <c r="N214" s="3"/>
      <c r="O214" s="3"/>
      <c r="P214" s="3"/>
    </row>
    <row r="215" spans="1:16" x14ac:dyDescent="0.2">
      <c r="J215" s="1"/>
    </row>
    <row r="216" spans="1:16" x14ac:dyDescent="0.2">
      <c r="A216" s="22">
        <v>1</v>
      </c>
      <c r="B216" s="22">
        <v>3299</v>
      </c>
      <c r="C216" s="22">
        <v>5229</v>
      </c>
      <c r="D216" s="22">
        <v>195</v>
      </c>
      <c r="E216" s="22"/>
      <c r="F216" s="22"/>
      <c r="G216" s="22"/>
      <c r="H216" s="23">
        <v>200</v>
      </c>
      <c r="I216" s="23">
        <v>300</v>
      </c>
      <c r="J216" s="20">
        <v>300</v>
      </c>
      <c r="K216" s="17">
        <v>300</v>
      </c>
      <c r="L216" s="18">
        <v>300</v>
      </c>
      <c r="M216" s="19" t="s">
        <v>108</v>
      </c>
      <c r="N216" s="19" t="s">
        <v>80</v>
      </c>
      <c r="O216" s="19" t="s">
        <v>116</v>
      </c>
      <c r="P216" s="19"/>
    </row>
    <row r="217" spans="1:16" x14ac:dyDescent="0.2">
      <c r="A217" s="16">
        <v>1</v>
      </c>
      <c r="B217" s="16">
        <v>3319</v>
      </c>
      <c r="C217" s="16">
        <v>5213</v>
      </c>
      <c r="D217" s="16">
        <v>195</v>
      </c>
      <c r="E217" s="16"/>
      <c r="F217" s="16"/>
      <c r="G217" s="16"/>
      <c r="H217" s="17">
        <v>42</v>
      </c>
      <c r="I217" s="17"/>
      <c r="J217" s="1"/>
      <c r="K217" s="17"/>
      <c r="L217" s="18"/>
      <c r="M217" s="19" t="s">
        <v>103</v>
      </c>
      <c r="N217" s="19" t="s">
        <v>80</v>
      </c>
      <c r="O217" s="19" t="s">
        <v>41</v>
      </c>
      <c r="P217" s="19"/>
    </row>
    <row r="218" spans="1:16" x14ac:dyDescent="0.2">
      <c r="A218" s="16">
        <v>1</v>
      </c>
      <c r="B218" s="16">
        <v>3419</v>
      </c>
      <c r="C218" s="16">
        <v>5213</v>
      </c>
      <c r="D218" s="16">
        <v>195</v>
      </c>
      <c r="E218" s="16"/>
      <c r="F218" s="16"/>
      <c r="G218" s="16"/>
      <c r="H218" s="17">
        <v>3350</v>
      </c>
      <c r="I218" s="17">
        <v>4995</v>
      </c>
      <c r="J218" s="1"/>
      <c r="K218" s="17"/>
      <c r="L218" s="18"/>
      <c r="M218" s="19" t="s">
        <v>103</v>
      </c>
      <c r="N218" s="19" t="s">
        <v>80</v>
      </c>
      <c r="O218" s="19" t="s">
        <v>42</v>
      </c>
      <c r="P218" s="19"/>
    </row>
    <row r="219" spans="1:16" x14ac:dyDescent="0.2">
      <c r="A219" s="16">
        <v>1</v>
      </c>
      <c r="B219" s="16">
        <v>3419</v>
      </c>
      <c r="C219" s="16">
        <v>5222</v>
      </c>
      <c r="D219" s="16">
        <v>195</v>
      </c>
      <c r="E219" s="16"/>
      <c r="F219" s="16"/>
      <c r="G219" s="16"/>
      <c r="H219" s="17">
        <v>2400</v>
      </c>
      <c r="I219" s="17">
        <v>9834</v>
      </c>
      <c r="J219" s="1"/>
      <c r="K219" s="17">
        <v>3200</v>
      </c>
      <c r="L219" s="18"/>
      <c r="M219" s="19" t="s">
        <v>105</v>
      </c>
      <c r="N219" s="19" t="s">
        <v>80</v>
      </c>
      <c r="O219" s="19" t="s">
        <v>42</v>
      </c>
      <c r="P219" s="19"/>
    </row>
    <row r="220" spans="1:16" x14ac:dyDescent="0.2">
      <c r="A220" s="16">
        <v>1</v>
      </c>
      <c r="B220" s="16">
        <v>3419</v>
      </c>
      <c r="C220" s="16">
        <v>5493</v>
      </c>
      <c r="D220" s="16">
        <v>195</v>
      </c>
      <c r="E220" s="16"/>
      <c r="F220" s="16"/>
      <c r="G220" s="16"/>
      <c r="H220" s="17">
        <v>129</v>
      </c>
      <c r="I220" s="17"/>
      <c r="J220" s="1"/>
      <c r="K220" s="17"/>
      <c r="L220" s="18"/>
      <c r="M220" s="19" t="s">
        <v>110</v>
      </c>
      <c r="N220" s="19" t="s">
        <v>80</v>
      </c>
      <c r="O220" s="19" t="s">
        <v>42</v>
      </c>
      <c r="P220" s="19"/>
    </row>
    <row r="221" spans="1:16" x14ac:dyDescent="0.2">
      <c r="A221" s="16">
        <v>1</v>
      </c>
      <c r="B221" s="16">
        <v>3741</v>
      </c>
      <c r="C221" s="16">
        <v>5222</v>
      </c>
      <c r="D221" s="16">
        <v>195</v>
      </c>
      <c r="E221" s="16"/>
      <c r="F221" s="16"/>
      <c r="G221" s="16"/>
      <c r="H221" s="17">
        <v>100</v>
      </c>
      <c r="I221" s="17">
        <v>50</v>
      </c>
      <c r="J221" s="1"/>
      <c r="K221" s="17"/>
      <c r="L221" s="18"/>
      <c r="M221" s="19" t="s">
        <v>105</v>
      </c>
      <c r="N221" s="19" t="s">
        <v>80</v>
      </c>
      <c r="O221" s="19" t="s">
        <v>81</v>
      </c>
      <c r="P221" s="19"/>
    </row>
    <row r="222" spans="1:16" x14ac:dyDescent="0.2">
      <c r="J222" s="1"/>
    </row>
    <row r="223" spans="1:16" x14ac:dyDescent="0.2">
      <c r="A223" s="3" t="s">
        <v>80</v>
      </c>
      <c r="B223" s="2"/>
      <c r="C223" s="2"/>
      <c r="D223" s="2"/>
      <c r="E223" s="2"/>
      <c r="F223" s="2"/>
      <c r="G223" s="2"/>
      <c r="H223" s="8">
        <f>SUM(H215:H222)</f>
        <v>6221</v>
      </c>
      <c r="I223" s="8">
        <f t="shared" ref="I223:L223" si="34">SUM(I215:I222)</f>
        <v>15179</v>
      </c>
      <c r="J223" s="8">
        <f t="shared" si="34"/>
        <v>300</v>
      </c>
      <c r="K223" s="8">
        <f t="shared" si="34"/>
        <v>3500</v>
      </c>
      <c r="L223" s="8">
        <f t="shared" si="34"/>
        <v>300</v>
      </c>
      <c r="M223" s="3"/>
      <c r="N223" s="3"/>
      <c r="O223" s="3"/>
      <c r="P223" s="3"/>
    </row>
    <row r="224" spans="1:16" x14ac:dyDescent="0.2">
      <c r="J224" s="1"/>
    </row>
    <row r="225" spans="1:16" x14ac:dyDescent="0.2">
      <c r="A225" s="22">
        <v>1</v>
      </c>
      <c r="B225" s="22">
        <v>3322</v>
      </c>
      <c r="C225" s="22">
        <v>5213</v>
      </c>
      <c r="D225" s="22">
        <v>197</v>
      </c>
      <c r="E225" s="22"/>
      <c r="F225" s="22"/>
      <c r="G225" s="22"/>
      <c r="H225" s="23">
        <v>180</v>
      </c>
      <c r="I225" s="23"/>
      <c r="J225" s="20">
        <v>1000</v>
      </c>
      <c r="K225" s="17">
        <v>1000</v>
      </c>
      <c r="L225" s="18"/>
      <c r="M225" s="19" t="s">
        <v>103</v>
      </c>
      <c r="N225" s="19" t="s">
        <v>117</v>
      </c>
      <c r="O225" s="19" t="s">
        <v>118</v>
      </c>
      <c r="P225" s="19"/>
    </row>
    <row r="226" spans="1:16" x14ac:dyDescent="0.2">
      <c r="J226" s="1"/>
    </row>
    <row r="227" spans="1:16" x14ac:dyDescent="0.2">
      <c r="A227" s="3" t="s">
        <v>117</v>
      </c>
      <c r="B227" s="2"/>
      <c r="C227" s="2"/>
      <c r="D227" s="2"/>
      <c r="E227" s="2"/>
      <c r="F227" s="2"/>
      <c r="G227" s="2"/>
      <c r="H227" s="8">
        <f>SUM(H224:H226)</f>
        <v>180</v>
      </c>
      <c r="I227" s="8">
        <f t="shared" ref="I227:L227" si="35">SUM(I224:I226)</f>
        <v>0</v>
      </c>
      <c r="J227" s="8">
        <f t="shared" si="35"/>
        <v>1000</v>
      </c>
      <c r="K227" s="8">
        <f t="shared" si="35"/>
        <v>1000</v>
      </c>
      <c r="L227" s="8">
        <f t="shared" si="35"/>
        <v>0</v>
      </c>
      <c r="M227" s="3"/>
      <c r="N227" s="3"/>
      <c r="O227" s="3"/>
      <c r="P227" s="3"/>
    </row>
    <row r="228" spans="1:16" x14ac:dyDescent="0.2">
      <c r="J228" s="1"/>
    </row>
    <row r="229" spans="1:16" x14ac:dyDescent="0.2">
      <c r="A229" s="16">
        <v>1</v>
      </c>
      <c r="B229" s="16">
        <v>3315</v>
      </c>
      <c r="C229" s="16">
        <v>5339</v>
      </c>
      <c r="D229" s="16">
        <v>199</v>
      </c>
      <c r="E229" s="16"/>
      <c r="F229" s="16"/>
      <c r="G229" s="16"/>
      <c r="H229" s="17">
        <v>50</v>
      </c>
      <c r="I229" s="17"/>
      <c r="J229" s="1"/>
      <c r="K229" s="17"/>
      <c r="L229" s="18"/>
      <c r="M229" s="19" t="s">
        <v>112</v>
      </c>
      <c r="N229" s="19" t="s">
        <v>82</v>
      </c>
      <c r="O229" s="19" t="s">
        <v>119</v>
      </c>
      <c r="P229" s="19"/>
    </row>
    <row r="230" spans="1:16" x14ac:dyDescent="0.2">
      <c r="A230" s="16">
        <v>1</v>
      </c>
      <c r="B230" s="16">
        <v>3319</v>
      </c>
      <c r="C230" s="16">
        <v>5212</v>
      </c>
      <c r="D230" s="16">
        <v>199</v>
      </c>
      <c r="E230" s="16"/>
      <c r="F230" s="16"/>
      <c r="G230" s="16"/>
      <c r="H230" s="17">
        <v>25</v>
      </c>
      <c r="I230" s="17">
        <v>50</v>
      </c>
      <c r="J230" s="1"/>
      <c r="K230" s="17"/>
      <c r="L230" s="18"/>
      <c r="M230" s="19" t="s">
        <v>106</v>
      </c>
      <c r="N230" s="19" t="s">
        <v>82</v>
      </c>
      <c r="O230" s="19" t="s">
        <v>41</v>
      </c>
      <c r="P230" s="19"/>
    </row>
    <row r="231" spans="1:16" x14ac:dyDescent="0.2">
      <c r="A231" s="16">
        <v>1</v>
      </c>
      <c r="B231" s="16">
        <v>3319</v>
      </c>
      <c r="C231" s="16">
        <v>5213</v>
      </c>
      <c r="D231" s="16">
        <v>199</v>
      </c>
      <c r="E231" s="16"/>
      <c r="F231" s="16"/>
      <c r="G231" s="16"/>
      <c r="H231" s="17">
        <v>50</v>
      </c>
      <c r="I231" s="17">
        <v>50</v>
      </c>
      <c r="J231" s="1"/>
      <c r="K231" s="17">
        <v>50</v>
      </c>
      <c r="L231" s="18">
        <v>50</v>
      </c>
      <c r="M231" s="19" t="s">
        <v>103</v>
      </c>
      <c r="N231" s="19" t="s">
        <v>82</v>
      </c>
      <c r="O231" s="19" t="s">
        <v>41</v>
      </c>
      <c r="P231" s="19"/>
    </row>
    <row r="232" spans="1:16" x14ac:dyDescent="0.2">
      <c r="A232" s="16">
        <v>1</v>
      </c>
      <c r="B232" s="16">
        <v>3319</v>
      </c>
      <c r="C232" s="16">
        <v>5339</v>
      </c>
      <c r="D232" s="16">
        <v>199</v>
      </c>
      <c r="E232" s="16"/>
      <c r="F232" s="16"/>
      <c r="G232" s="16"/>
      <c r="H232" s="17"/>
      <c r="I232" s="17">
        <v>50</v>
      </c>
      <c r="J232" s="1"/>
      <c r="K232" s="17"/>
      <c r="L232" s="18"/>
      <c r="M232" s="19" t="s">
        <v>112</v>
      </c>
      <c r="N232" s="19" t="s">
        <v>82</v>
      </c>
      <c r="O232" s="19" t="s">
        <v>41</v>
      </c>
      <c r="P232" s="19"/>
    </row>
    <row r="233" spans="1:16" x14ac:dyDescent="0.2">
      <c r="A233" s="16">
        <v>1</v>
      </c>
      <c r="B233" s="16">
        <v>3319</v>
      </c>
      <c r="C233" s="16">
        <v>5493</v>
      </c>
      <c r="D233" s="16">
        <v>199</v>
      </c>
      <c r="E233" s="16"/>
      <c r="F233" s="16"/>
      <c r="G233" s="16"/>
      <c r="H233" s="17"/>
      <c r="I233" s="17">
        <v>5</v>
      </c>
      <c r="J233" s="1"/>
      <c r="K233" s="17"/>
      <c r="L233" s="18"/>
      <c r="M233" s="19" t="s">
        <v>110</v>
      </c>
      <c r="N233" s="19" t="s">
        <v>82</v>
      </c>
      <c r="O233" s="19" t="s">
        <v>41</v>
      </c>
      <c r="P233" s="19"/>
    </row>
    <row r="234" spans="1:16" x14ac:dyDescent="0.2">
      <c r="A234" s="16">
        <v>1</v>
      </c>
      <c r="B234" s="16">
        <v>3419</v>
      </c>
      <c r="C234" s="16">
        <v>5222</v>
      </c>
      <c r="D234" s="16">
        <v>199</v>
      </c>
      <c r="E234" s="16"/>
      <c r="F234" s="16"/>
      <c r="G234" s="16"/>
      <c r="H234" s="17">
        <v>75</v>
      </c>
      <c r="I234" s="17">
        <v>150</v>
      </c>
      <c r="J234" s="1"/>
      <c r="K234" s="17"/>
      <c r="L234" s="18"/>
      <c r="M234" s="19" t="s">
        <v>105</v>
      </c>
      <c r="N234" s="19" t="s">
        <v>82</v>
      </c>
      <c r="O234" s="19" t="s">
        <v>42</v>
      </c>
      <c r="P234" s="19"/>
    </row>
    <row r="235" spans="1:16" x14ac:dyDescent="0.2">
      <c r="A235" s="16">
        <v>1</v>
      </c>
      <c r="B235" s="16">
        <v>3419</v>
      </c>
      <c r="C235" s="16">
        <v>5493</v>
      </c>
      <c r="D235" s="16">
        <v>199</v>
      </c>
      <c r="E235" s="16"/>
      <c r="F235" s="16"/>
      <c r="G235" s="16"/>
      <c r="H235" s="17">
        <v>25</v>
      </c>
      <c r="I235" s="17"/>
      <c r="J235" s="1"/>
      <c r="K235" s="17"/>
      <c r="L235" s="18"/>
      <c r="M235" s="19" t="s">
        <v>110</v>
      </c>
      <c r="N235" s="19" t="s">
        <v>82</v>
      </c>
      <c r="O235" s="19" t="s">
        <v>42</v>
      </c>
      <c r="P235" s="19"/>
    </row>
    <row r="236" spans="1:16" x14ac:dyDescent="0.2">
      <c r="A236" s="16">
        <v>1</v>
      </c>
      <c r="B236" s="16">
        <v>3421</v>
      </c>
      <c r="C236" s="16">
        <v>5222</v>
      </c>
      <c r="D236" s="16">
        <v>199</v>
      </c>
      <c r="E236" s="16"/>
      <c r="F236" s="16"/>
      <c r="G236" s="16"/>
      <c r="H236" s="17">
        <v>30</v>
      </c>
      <c r="I236" s="17"/>
      <c r="J236" s="1"/>
      <c r="K236" s="17"/>
      <c r="L236" s="18"/>
      <c r="M236" s="19" t="s">
        <v>105</v>
      </c>
      <c r="N236" s="19" t="s">
        <v>82</v>
      </c>
      <c r="O236" s="19" t="s">
        <v>120</v>
      </c>
      <c r="P236" s="19"/>
    </row>
    <row r="237" spans="1:16" x14ac:dyDescent="0.2">
      <c r="A237" s="16">
        <v>1</v>
      </c>
      <c r="B237" s="16">
        <v>3429</v>
      </c>
      <c r="C237" s="16">
        <v>5222</v>
      </c>
      <c r="D237" s="16">
        <v>199</v>
      </c>
      <c r="E237" s="16"/>
      <c r="F237" s="16"/>
      <c r="G237" s="16"/>
      <c r="H237" s="17">
        <v>40</v>
      </c>
      <c r="I237" s="17">
        <v>40</v>
      </c>
      <c r="J237" s="1"/>
      <c r="K237" s="17">
        <v>77</v>
      </c>
      <c r="L237" s="18">
        <v>30</v>
      </c>
      <c r="M237" s="19" t="s">
        <v>105</v>
      </c>
      <c r="N237" s="19" t="s">
        <v>82</v>
      </c>
      <c r="O237" s="19" t="s">
        <v>121</v>
      </c>
      <c r="P237" s="19"/>
    </row>
    <row r="238" spans="1:16" x14ac:dyDescent="0.2">
      <c r="A238" s="16">
        <v>1</v>
      </c>
      <c r="B238" s="16">
        <v>3900</v>
      </c>
      <c r="C238" s="16">
        <v>5221</v>
      </c>
      <c r="D238" s="16">
        <v>199</v>
      </c>
      <c r="E238" s="16"/>
      <c r="F238" s="16"/>
      <c r="G238" s="16"/>
      <c r="H238" s="17"/>
      <c r="I238" s="17"/>
      <c r="J238" s="1"/>
      <c r="K238" s="17">
        <v>20</v>
      </c>
      <c r="L238" s="18"/>
      <c r="M238" s="19" t="s">
        <v>111</v>
      </c>
      <c r="N238" s="19" t="s">
        <v>82</v>
      </c>
      <c r="O238" s="19" t="s">
        <v>83</v>
      </c>
      <c r="P238" s="19"/>
    </row>
    <row r="239" spans="1:16" x14ac:dyDescent="0.2">
      <c r="A239" s="16">
        <v>1</v>
      </c>
      <c r="B239" s="16">
        <v>3900</v>
      </c>
      <c r="C239" s="16">
        <v>5222</v>
      </c>
      <c r="D239" s="16">
        <v>199</v>
      </c>
      <c r="E239" s="16"/>
      <c r="F239" s="16"/>
      <c r="G239" s="16"/>
      <c r="H239" s="17"/>
      <c r="I239" s="17">
        <v>22.6</v>
      </c>
      <c r="J239" s="1"/>
      <c r="K239" s="17">
        <v>10</v>
      </c>
      <c r="L239" s="18">
        <v>10</v>
      </c>
      <c r="M239" s="19" t="s">
        <v>105</v>
      </c>
      <c r="N239" s="19" t="s">
        <v>82</v>
      </c>
      <c r="O239" s="19" t="s">
        <v>83</v>
      </c>
      <c r="P239" s="19"/>
    </row>
    <row r="240" spans="1:16" x14ac:dyDescent="0.2">
      <c r="A240" s="16">
        <v>1</v>
      </c>
      <c r="B240" s="16">
        <v>4379</v>
      </c>
      <c r="C240" s="16">
        <v>5213</v>
      </c>
      <c r="D240" s="16">
        <v>199</v>
      </c>
      <c r="E240" s="16"/>
      <c r="F240" s="16"/>
      <c r="G240" s="16"/>
      <c r="H240" s="17"/>
      <c r="I240" s="17">
        <v>50</v>
      </c>
      <c r="J240" s="1"/>
      <c r="K240" s="17"/>
      <c r="L240" s="18"/>
      <c r="M240" s="19" t="s">
        <v>103</v>
      </c>
      <c r="N240" s="19" t="s">
        <v>82</v>
      </c>
      <c r="O240" s="19" t="s">
        <v>43</v>
      </c>
      <c r="P240" s="19"/>
    </row>
    <row r="241" spans="1:16" x14ac:dyDescent="0.2">
      <c r="A241" s="22">
        <v>1</v>
      </c>
      <c r="B241" s="22">
        <v>6409</v>
      </c>
      <c r="C241" s="22">
        <v>5229</v>
      </c>
      <c r="D241" s="22">
        <v>199</v>
      </c>
      <c r="E241" s="22"/>
      <c r="F241" s="22"/>
      <c r="G241" s="22"/>
      <c r="H241" s="23"/>
      <c r="I241" s="23"/>
      <c r="J241" s="20">
        <v>500</v>
      </c>
      <c r="K241" s="17">
        <v>343</v>
      </c>
      <c r="L241" s="18"/>
      <c r="M241" s="19" t="s">
        <v>108</v>
      </c>
      <c r="N241" s="19" t="s">
        <v>82</v>
      </c>
      <c r="O241" s="19" t="s">
        <v>56</v>
      </c>
      <c r="P241" s="19"/>
    </row>
    <row r="242" spans="1:16" x14ac:dyDescent="0.2">
      <c r="J242" s="1"/>
    </row>
    <row r="243" spans="1:16" x14ac:dyDescent="0.2">
      <c r="A243" s="3" t="s">
        <v>82</v>
      </c>
      <c r="B243" s="2"/>
      <c r="C243" s="2"/>
      <c r="D243" s="2"/>
      <c r="E243" s="2"/>
      <c r="F243" s="2"/>
      <c r="G243" s="2"/>
      <c r="H243" s="8">
        <f>SUM(H228:H242)</f>
        <v>295</v>
      </c>
      <c r="I243" s="8">
        <f t="shared" ref="I243:L243" si="36">SUM(I228:I242)</f>
        <v>417.6</v>
      </c>
      <c r="J243" s="8">
        <f t="shared" si="36"/>
        <v>500</v>
      </c>
      <c r="K243" s="8">
        <f t="shared" si="36"/>
        <v>500</v>
      </c>
      <c r="L243" s="8">
        <f t="shared" si="36"/>
        <v>90</v>
      </c>
      <c r="M243" s="3"/>
      <c r="N243" s="3"/>
      <c r="O243" s="3"/>
      <c r="P243" s="3"/>
    </row>
    <row r="244" spans="1:16" x14ac:dyDescent="0.2">
      <c r="J244" s="1"/>
    </row>
    <row r="245" spans="1:16" x14ac:dyDescent="0.2">
      <c r="A245" s="4" t="s">
        <v>122</v>
      </c>
      <c r="B245" s="4"/>
      <c r="C245" s="4"/>
      <c r="D245" s="4"/>
      <c r="E245" s="4"/>
      <c r="F245" s="4"/>
      <c r="G245" s="4"/>
      <c r="H245" s="5">
        <f>SUM(H243,H227,H223,H214,H210,H203,H194,H186,H179,H170,H160,H154)</f>
        <v>142063.72748</v>
      </c>
      <c r="I245" s="5">
        <f>SUM(I243,I227,I223,I214,I210,I203,I194,I186,I179,I170,I160,I154)</f>
        <v>102653.74502</v>
      </c>
      <c r="J245" s="5">
        <f>SUM(J243,J227,J223,J214,J210,J203,J194,J186,J179,J170,J160,J154,J164)</f>
        <v>158450</v>
      </c>
      <c r="K245" s="5">
        <f>SUM(K243,K227,K223,K214,K210,K203,K194,K186,K179,K170,K160,K154)</f>
        <v>198916.4</v>
      </c>
      <c r="L245" s="5">
        <f>SUM(L243,L227,L223,L214,L210,L203,L194,L186,L179,L170,L160,L154)</f>
        <v>88676.725479999994</v>
      </c>
      <c r="M245" s="6"/>
      <c r="N245" s="6"/>
      <c r="O245" s="6"/>
      <c r="P245" s="6"/>
    </row>
    <row r="246" spans="1:16" x14ac:dyDescent="0.2">
      <c r="J246" s="1"/>
    </row>
    <row r="247" spans="1:16" x14ac:dyDescent="0.2">
      <c r="A247" s="16">
        <v>1</v>
      </c>
      <c r="B247" s="16"/>
      <c r="C247" s="16">
        <v>8115</v>
      </c>
      <c r="D247" s="16"/>
      <c r="E247" s="16"/>
      <c r="F247" s="16"/>
      <c r="G247" s="16"/>
      <c r="H247" s="17"/>
      <c r="I247" s="17"/>
      <c r="J247" s="20">
        <v>53242.6</v>
      </c>
      <c r="K247" s="17">
        <v>19028.099999999999</v>
      </c>
      <c r="L247" s="18"/>
      <c r="M247" s="19" t="s">
        <v>123</v>
      </c>
      <c r="N247" s="19"/>
      <c r="O247" s="19"/>
      <c r="P247" s="19"/>
    </row>
    <row r="248" spans="1:16" x14ac:dyDescent="0.2">
      <c r="A248" s="16">
        <v>1</v>
      </c>
      <c r="B248" s="16"/>
      <c r="C248" s="16">
        <v>8117</v>
      </c>
      <c r="D248" s="16"/>
      <c r="E248" s="16"/>
      <c r="F248" s="16"/>
      <c r="G248" s="16"/>
      <c r="H248" s="17">
        <v>5375370.2343499996</v>
      </c>
      <c r="I248" s="17">
        <v>3567084.93603</v>
      </c>
      <c r="J248" s="1"/>
      <c r="K248" s="17"/>
      <c r="L248" s="18">
        <v>1898208.2731300001</v>
      </c>
      <c r="M248" s="19" t="s">
        <v>124</v>
      </c>
      <c r="N248" s="19"/>
      <c r="O248" s="19"/>
      <c r="P248" s="19"/>
    </row>
    <row r="249" spans="1:16" x14ac:dyDescent="0.2">
      <c r="A249" s="16">
        <v>1</v>
      </c>
      <c r="B249" s="16"/>
      <c r="C249" s="16">
        <v>8118</v>
      </c>
      <c r="D249" s="16"/>
      <c r="E249" s="16"/>
      <c r="F249" s="16"/>
      <c r="G249" s="16"/>
      <c r="H249" s="17">
        <v>-5205068.7848100001</v>
      </c>
      <c r="I249" s="17">
        <v>-3880858.4866300002</v>
      </c>
      <c r="J249" s="1"/>
      <c r="K249" s="17"/>
      <c r="L249" s="18">
        <v>-2123508.1414899998</v>
      </c>
      <c r="M249" s="19" t="s">
        <v>125</v>
      </c>
      <c r="N249" s="19"/>
      <c r="O249" s="19"/>
      <c r="P249" s="19"/>
    </row>
    <row r="250" spans="1:16" x14ac:dyDescent="0.2">
      <c r="A250" s="16">
        <v>1</v>
      </c>
      <c r="B250" s="16"/>
      <c r="C250" s="16">
        <v>8124</v>
      </c>
      <c r="D250" s="16"/>
      <c r="E250" s="16"/>
      <c r="F250" s="16"/>
      <c r="G250" s="16"/>
      <c r="H250" s="17">
        <v>-7680.9091200000003</v>
      </c>
      <c r="I250" s="17"/>
      <c r="J250" s="1"/>
      <c r="K250" s="17"/>
      <c r="L250" s="18"/>
      <c r="M250" s="19" t="s">
        <v>126</v>
      </c>
      <c r="N250" s="19"/>
      <c r="O250" s="19"/>
      <c r="P250" s="19"/>
    </row>
    <row r="251" spans="1:16" x14ac:dyDescent="0.2">
      <c r="A251" s="22">
        <v>1</v>
      </c>
      <c r="B251" s="22"/>
      <c r="C251" s="22">
        <v>8905</v>
      </c>
      <c r="D251" s="22"/>
      <c r="E251" s="22"/>
      <c r="F251" s="22"/>
      <c r="G251" s="22"/>
      <c r="H251" s="23">
        <v>0</v>
      </c>
      <c r="I251" s="23">
        <v>300000</v>
      </c>
      <c r="J251" s="20">
        <v>300000</v>
      </c>
      <c r="K251" s="17"/>
      <c r="L251" s="18"/>
      <c r="M251" s="19" t="s">
        <v>127</v>
      </c>
      <c r="N251" s="19"/>
      <c r="O251" s="19"/>
      <c r="P251" s="19"/>
    </row>
    <row r="252" spans="1:16" x14ac:dyDescent="0.2">
      <c r="A252" s="22">
        <v>1</v>
      </c>
      <c r="B252" s="22"/>
      <c r="C252" s="22">
        <v>8905</v>
      </c>
      <c r="J252" s="20">
        <v>-300000</v>
      </c>
      <c r="M252" s="19" t="s">
        <v>127</v>
      </c>
    </row>
    <row r="253" spans="1:16" x14ac:dyDescent="0.2">
      <c r="A253" s="8" t="s">
        <v>58</v>
      </c>
      <c r="B253" s="2"/>
      <c r="C253" s="2"/>
      <c r="D253" s="2"/>
      <c r="E253" s="2"/>
      <c r="F253" s="2"/>
      <c r="G253" s="2"/>
      <c r="H253" s="8">
        <f>SUM(H246:H252)</f>
        <v>162620.54041999948</v>
      </c>
      <c r="I253" s="8">
        <f t="shared" ref="I253:L253" si="37">SUM(I246:I252)</f>
        <v>-13773.550600000191</v>
      </c>
      <c r="J253" s="8">
        <f t="shared" si="37"/>
        <v>53242.599999999977</v>
      </c>
      <c r="K253" s="8">
        <f t="shared" si="37"/>
        <v>19028.099999999999</v>
      </c>
      <c r="L253" s="8">
        <f t="shared" si="37"/>
        <v>-225299.86835999973</v>
      </c>
      <c r="M253" s="3"/>
      <c r="N253" s="3"/>
      <c r="O253" s="3"/>
      <c r="P253" s="3"/>
    </row>
    <row r="255" spans="1:16" x14ac:dyDescent="0.2">
      <c r="A255" s="4" t="s">
        <v>128</v>
      </c>
      <c r="B255" s="4"/>
      <c r="C255" s="4"/>
      <c r="D255" s="4"/>
      <c r="E255" s="4"/>
      <c r="F255" s="4"/>
      <c r="G255" s="4"/>
      <c r="H255" s="5">
        <f>SUM(H253)</f>
        <v>162620.54041999948</v>
      </c>
      <c r="I255" s="5">
        <f t="shared" ref="I255:L255" si="38">SUM(I253)</f>
        <v>-13773.550600000191</v>
      </c>
      <c r="J255" s="5">
        <f t="shared" si="38"/>
        <v>53242.599999999977</v>
      </c>
      <c r="K255" s="5">
        <f t="shared" si="38"/>
        <v>19028.099999999999</v>
      </c>
      <c r="L255" s="5">
        <f t="shared" si="38"/>
        <v>-225299.86835999973</v>
      </c>
      <c r="M255" s="6"/>
      <c r="N255" s="6"/>
      <c r="O255" s="6"/>
      <c r="P255" s="6"/>
    </row>
    <row r="257" spans="1:16" x14ac:dyDescent="0.2">
      <c r="A257" s="4" t="s">
        <v>129</v>
      </c>
      <c r="B257" s="4"/>
      <c r="C257" s="4"/>
      <c r="D257" s="4"/>
      <c r="E257" s="4"/>
      <c r="F257" s="4"/>
      <c r="G257" s="4"/>
      <c r="H257" s="5">
        <f>H133-H245</f>
        <v>1105232.8107999996</v>
      </c>
      <c r="I257" s="5">
        <f>I133-I245</f>
        <v>1115480.3378999995</v>
      </c>
      <c r="J257" s="5">
        <f>J133-J245</f>
        <v>1304990</v>
      </c>
      <c r="K257" s="5">
        <f>K133-K245</f>
        <v>1073070.9000000001</v>
      </c>
      <c r="L257" s="5">
        <f>L133-L245</f>
        <v>537679.59659000009</v>
      </c>
      <c r="M257" s="6"/>
      <c r="N257" s="6"/>
      <c r="O257" s="6"/>
      <c r="P257" s="6"/>
    </row>
  </sheetData>
  <pageMargins left="0.19685039369791668" right="0.19685039369791668" top="0.19685039369791668" bottom="0.39370078739583336" header="0.19685039369791668" footer="0.19685039369791668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</vt:lpstr>
      <vt:lpstr>'ORJ 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2025-09-22T05:17:29Z</cp:lastPrinted>
  <dcterms:created xsi:type="dcterms:W3CDTF">2025-07-16T10:31:28Z</dcterms:created>
  <dcterms:modified xsi:type="dcterms:W3CDTF">2025-10-08T05:11:59Z</dcterms:modified>
</cp:coreProperties>
</file>